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ordanpi\Downloads\"/>
    </mc:Choice>
  </mc:AlternateContent>
  <xr:revisionPtr revIDLastSave="0" documentId="13_ncr:1_{6E52A1A7-53E0-49F9-AF07-D6F01B334CB9}" xr6:coauthVersionLast="47" xr6:coauthVersionMax="47" xr10:uidLastSave="{00000000-0000-0000-0000-000000000000}"/>
  <bookViews>
    <workbookView xWindow="-110" yWindow="-110" windowWidth="19420" windowHeight="10420" xr2:uid="{00000000-000D-0000-FFFF-FFFF00000000}"/>
  </bookViews>
  <sheets>
    <sheet name="Classement 2023"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7" l="1"/>
  <c r="BL7" i="7"/>
  <c r="BM7" i="7"/>
  <c r="BN7" i="7"/>
  <c r="BO7" i="7"/>
  <c r="BP7" i="7"/>
  <c r="BJ8" i="7"/>
  <c r="BK8" i="7"/>
  <c r="BQ8" i="7" s="1"/>
  <c r="BL8" i="7"/>
  <c r="BM8" i="7"/>
  <c r="BN8" i="7"/>
  <c r="BO8" i="7"/>
  <c r="BP8" i="7"/>
  <c r="BJ9" i="7"/>
  <c r="BK9" i="7"/>
  <c r="BQ9" i="7" s="1"/>
  <c r="BL9" i="7"/>
  <c r="BM9" i="7"/>
  <c r="BN9" i="7"/>
  <c r="BO9" i="7"/>
  <c r="BP9" i="7" s="1"/>
  <c r="BJ10" i="7"/>
  <c r="BL10" i="7"/>
  <c r="BM10" i="7"/>
  <c r="BN10" i="7"/>
  <c r="BO10" i="7"/>
  <c r="BP10" i="7" s="1"/>
  <c r="BJ11" i="7"/>
  <c r="BK11" i="7"/>
  <c r="BL11" i="7"/>
  <c r="BM11" i="7"/>
  <c r="BN11" i="7"/>
  <c r="BO11" i="7"/>
  <c r="BP11" i="7"/>
  <c r="BQ11" i="7"/>
  <c r="BJ12" i="7"/>
  <c r="BK12" i="7"/>
  <c r="BQ12" i="7" s="1"/>
  <c r="BL12" i="7"/>
  <c r="BM12" i="7"/>
  <c r="BN12" i="7"/>
  <c r="BO12" i="7"/>
  <c r="BP12" i="7"/>
  <c r="BJ13" i="7"/>
  <c r="BK13" i="7"/>
  <c r="BQ13" i="7" s="1"/>
  <c r="BL13" i="7"/>
  <c r="BM13" i="7"/>
  <c r="BN13" i="7"/>
  <c r="BO13" i="7"/>
  <c r="BP13" i="7" s="1"/>
  <c r="BJ14" i="7"/>
  <c r="BK14" i="7"/>
  <c r="BL14" i="7"/>
  <c r="BM14" i="7"/>
  <c r="BN14" i="7"/>
  <c r="BQ14" i="7" s="1"/>
  <c r="BO14" i="7"/>
  <c r="BP14" i="7"/>
  <c r="BJ15" i="7"/>
  <c r="BK15" i="7"/>
  <c r="BL15" i="7"/>
  <c r="BM15" i="7"/>
  <c r="BN15" i="7"/>
  <c r="BO15" i="7"/>
  <c r="BP15" i="7"/>
  <c r="BQ15" i="7"/>
  <c r="BJ16" i="7"/>
  <c r="BK16" i="7"/>
  <c r="BQ16" i="7" s="1"/>
  <c r="BL16" i="7"/>
  <c r="BM16" i="7"/>
  <c r="BN16" i="7"/>
  <c r="BO16" i="7"/>
  <c r="BP16" i="7"/>
  <c r="BJ17" i="7"/>
  <c r="BK17" i="7"/>
  <c r="BQ17" i="7" s="1"/>
  <c r="BL17" i="7"/>
  <c r="BM17" i="7"/>
  <c r="BN17" i="7"/>
  <c r="BO17" i="7"/>
  <c r="BP17" i="7" s="1"/>
  <c r="BJ18" i="7"/>
  <c r="BL18" i="7"/>
  <c r="BM18" i="7"/>
  <c r="BN18" i="7"/>
  <c r="BO18" i="7"/>
  <c r="BP18" i="7" s="1"/>
  <c r="BJ19" i="7"/>
  <c r="BK19" i="7"/>
  <c r="BL19" i="7"/>
  <c r="BM19" i="7"/>
  <c r="BN19" i="7"/>
  <c r="BO19" i="7"/>
  <c r="BP19" i="7"/>
  <c r="BQ19" i="7"/>
  <c r="BJ20" i="7"/>
  <c r="BK20" i="7"/>
  <c r="BQ20" i="7" s="1"/>
  <c r="BL20" i="7"/>
  <c r="BM20" i="7"/>
  <c r="BN20" i="7"/>
  <c r="BO20" i="7"/>
  <c r="BP20" i="7"/>
  <c r="BJ21" i="7"/>
  <c r="BK21" i="7"/>
  <c r="BQ21" i="7" s="1"/>
  <c r="BL21" i="7"/>
  <c r="BM21" i="7"/>
  <c r="BN21" i="7"/>
  <c r="BO21" i="7"/>
  <c r="BP21" i="7" s="1"/>
  <c r="BJ22" i="7"/>
  <c r="BK22" i="7"/>
  <c r="BL22" i="7"/>
  <c r="BM22" i="7"/>
  <c r="BN22" i="7"/>
  <c r="BQ22" i="7" s="1"/>
  <c r="BO22" i="7"/>
  <c r="BP22" i="7"/>
  <c r="BJ23" i="7"/>
  <c r="BK23" i="7"/>
  <c r="BL23" i="7"/>
  <c r="BM23" i="7"/>
  <c r="BN23" i="7"/>
  <c r="BO23" i="7"/>
  <c r="BP23" i="7"/>
  <c r="BQ23" i="7"/>
  <c r="BJ24" i="7"/>
  <c r="BK24" i="7"/>
  <c r="BQ24" i="7" s="1"/>
  <c r="BL24" i="7"/>
  <c r="BM24" i="7"/>
  <c r="BN24" i="7"/>
  <c r="BO24" i="7"/>
  <c r="BP24" i="7"/>
  <c r="BJ25" i="7"/>
  <c r="BK25" i="7"/>
  <c r="BQ25" i="7" s="1"/>
  <c r="BL25" i="7"/>
  <c r="BM25" i="7"/>
  <c r="BN25" i="7"/>
  <c r="BO25" i="7"/>
  <c r="BP25" i="7" s="1"/>
  <c r="BJ26" i="7"/>
  <c r="BK26" i="7"/>
  <c r="BL26" i="7"/>
  <c r="BM26" i="7"/>
  <c r="BN26" i="7"/>
  <c r="BQ26" i="7" s="1"/>
  <c r="BO26" i="7"/>
  <c r="BP26" i="7"/>
  <c r="BJ27" i="7"/>
  <c r="BK27" i="7"/>
  <c r="BL27" i="7"/>
  <c r="BM27" i="7"/>
  <c r="BN27" i="7"/>
  <c r="BO27" i="7"/>
  <c r="BP27" i="7"/>
  <c r="BQ27" i="7"/>
  <c r="BJ28" i="7"/>
  <c r="BK28" i="7"/>
  <c r="BQ28" i="7" s="1"/>
  <c r="BL28" i="7"/>
  <c r="BM28" i="7"/>
  <c r="BN28" i="7"/>
  <c r="BO28" i="7"/>
  <c r="BP28" i="7"/>
  <c r="BJ29" i="7"/>
  <c r="BK29" i="7"/>
  <c r="BQ29" i="7" s="1"/>
  <c r="BL29" i="7"/>
  <c r="BM29" i="7"/>
  <c r="BN29" i="7"/>
  <c r="BO29" i="7"/>
  <c r="BP29" i="7" s="1"/>
  <c r="BJ30" i="7"/>
  <c r="BK30" i="7"/>
  <c r="BL30" i="7"/>
  <c r="BM30" i="7"/>
  <c r="BN30" i="7"/>
  <c r="BQ30" i="7" s="1"/>
  <c r="BO30" i="7"/>
  <c r="BP30" i="7"/>
  <c r="BJ31" i="7"/>
  <c r="BK31" i="7"/>
  <c r="BL31" i="7"/>
  <c r="BM31" i="7"/>
  <c r="BN31" i="7"/>
  <c r="BO31" i="7"/>
  <c r="BP31" i="7"/>
  <c r="BQ31" i="7"/>
  <c r="BJ32" i="7"/>
  <c r="BK32" i="7"/>
  <c r="BQ32" i="7" s="1"/>
  <c r="BL32" i="7"/>
  <c r="BM32" i="7"/>
  <c r="BN32" i="7"/>
  <c r="BO32" i="7"/>
  <c r="BP32" i="7"/>
  <c r="BJ33" i="7"/>
  <c r="BK33" i="7"/>
  <c r="BQ33" i="7" s="1"/>
  <c r="BL33" i="7"/>
  <c r="BM33" i="7"/>
  <c r="BN33" i="7"/>
  <c r="BO33" i="7"/>
  <c r="BP33" i="7" s="1"/>
  <c r="BJ34" i="7"/>
  <c r="BK34" i="7"/>
  <c r="BL34" i="7"/>
  <c r="BM34" i="7"/>
  <c r="BN34" i="7"/>
  <c r="BQ34" i="7" s="1"/>
  <c r="BO34" i="7"/>
  <c r="BP34" i="7"/>
  <c r="BJ35" i="7"/>
  <c r="BK35" i="7"/>
  <c r="BL35" i="7"/>
  <c r="BM35" i="7"/>
  <c r="BN35" i="7"/>
  <c r="BO35" i="7"/>
  <c r="BP35" i="7"/>
  <c r="BQ35" i="7"/>
  <c r="BJ36" i="7"/>
  <c r="BK36" i="7"/>
  <c r="BQ36" i="7" s="1"/>
  <c r="BL36" i="7"/>
  <c r="BM36" i="7"/>
  <c r="BN36" i="7"/>
  <c r="BO36" i="7"/>
  <c r="BP36" i="7"/>
  <c r="BJ37" i="7"/>
  <c r="BK37" i="7"/>
  <c r="BQ37" i="7" s="1"/>
  <c r="BL37" i="7"/>
  <c r="BM37" i="7"/>
  <c r="BN37" i="7"/>
  <c r="BO37" i="7"/>
  <c r="BP37" i="7" s="1"/>
  <c r="BJ38" i="7"/>
  <c r="BK38" i="7"/>
  <c r="BL38" i="7"/>
  <c r="BM38" i="7"/>
  <c r="BN38" i="7"/>
  <c r="BQ38" i="7" s="1"/>
  <c r="BO38" i="7"/>
  <c r="BP38" i="7"/>
  <c r="BJ39" i="7"/>
  <c r="BK39" i="7"/>
  <c r="BL39" i="7"/>
  <c r="BM39" i="7"/>
  <c r="BN39" i="7"/>
  <c r="BO39" i="7"/>
  <c r="BP39" i="7"/>
  <c r="BQ39" i="7"/>
  <c r="BJ40" i="7"/>
  <c r="BK40" i="7"/>
  <c r="BQ40" i="7" s="1"/>
  <c r="BL40" i="7"/>
  <c r="BM40" i="7"/>
  <c r="BN40" i="7"/>
  <c r="BO40" i="7"/>
  <c r="BP40" i="7"/>
  <c r="BJ41" i="7"/>
  <c r="BK41" i="7"/>
  <c r="BQ41" i="7" s="1"/>
  <c r="BL41" i="7"/>
  <c r="BM41" i="7"/>
  <c r="BN41" i="7"/>
  <c r="BO41" i="7"/>
  <c r="BP41" i="7" s="1"/>
  <c r="BJ42" i="7"/>
  <c r="BK42" i="7"/>
  <c r="BL42" i="7"/>
  <c r="BM42" i="7"/>
  <c r="BN42" i="7"/>
  <c r="BQ42" i="7" s="1"/>
  <c r="BO42" i="7"/>
  <c r="BP42" i="7"/>
  <c r="BJ43" i="7"/>
  <c r="BK43" i="7"/>
  <c r="BL43" i="7"/>
  <c r="BM43" i="7"/>
  <c r="BN43" i="7"/>
  <c r="BO43" i="7"/>
  <c r="BP43" i="7"/>
  <c r="BQ43" i="7"/>
  <c r="BJ44" i="7"/>
  <c r="BK44" i="7"/>
  <c r="BQ44" i="7" s="1"/>
  <c r="BL44" i="7"/>
  <c r="BM44" i="7"/>
  <c r="BN44" i="7"/>
  <c r="BO44" i="7"/>
  <c r="BP44" i="7"/>
  <c r="BJ45" i="7"/>
  <c r="BK45" i="7"/>
  <c r="BQ45" i="7" s="1"/>
  <c r="BL45" i="7"/>
  <c r="BM45" i="7"/>
  <c r="BN45" i="7"/>
  <c r="BO45" i="7"/>
  <c r="BP45" i="7" s="1"/>
  <c r="AM21" i="7"/>
  <c r="AM29" i="7"/>
  <c r="AM32" i="7"/>
  <c r="AM40" i="7"/>
  <c r="AM41" i="7"/>
  <c r="AM39" i="7"/>
  <c r="AM42" i="7"/>
  <c r="AM43" i="7"/>
  <c r="AM44" i="7"/>
  <c r="AM45" i="7"/>
  <c r="AM13" i="7"/>
  <c r="AM12" i="7"/>
  <c r="AM38" i="7"/>
  <c r="AM37" i="7"/>
  <c r="AM36" i="7"/>
  <c r="AM35" i="7"/>
  <c r="AM34" i="7"/>
  <c r="AM33" i="7"/>
  <c r="AM31" i="7"/>
  <c r="AM30" i="7"/>
  <c r="AM28" i="7"/>
  <c r="AM27" i="7"/>
  <c r="AM26" i="7"/>
  <c r="AM25" i="7"/>
  <c r="AM24" i="7"/>
  <c r="AM23" i="7"/>
  <c r="AM22" i="7"/>
  <c r="AM20" i="7"/>
  <c r="AM19" i="7"/>
  <c r="AM18" i="7"/>
  <c r="BK18" i="7" s="1"/>
  <c r="AM17" i="7"/>
  <c r="AM16" i="7"/>
  <c r="AM15" i="7"/>
  <c r="AM14" i="7"/>
  <c r="AM11" i="7"/>
  <c r="AM10" i="7"/>
  <c r="BK10" i="7" s="1"/>
  <c r="AM9" i="7"/>
  <c r="AM8" i="7"/>
  <c r="AM7" i="7"/>
  <c r="BK7" i="7" s="1"/>
  <c r="BQ7" i="7" s="1"/>
  <c r="BO6" i="7"/>
  <c r="BP6" i="7" s="1"/>
  <c r="BN6" i="7"/>
  <c r="BM6" i="7"/>
  <c r="BL6" i="7"/>
  <c r="BJ6" i="7"/>
  <c r="AM6" i="7"/>
  <c r="BK6" i="7" s="1"/>
  <c r="BQ10" i="7" l="1"/>
  <c r="BR44" i="7"/>
  <c r="BR43" i="7"/>
  <c r="BQ18" i="7"/>
  <c r="BR38" i="7"/>
  <c r="BR30" i="7"/>
  <c r="BR26" i="7"/>
  <c r="BR22" i="7"/>
  <c r="BR18" i="7"/>
  <c r="BR14" i="7"/>
  <c r="BR10" i="7"/>
  <c r="BR45" i="7"/>
  <c r="BR37" i="7"/>
  <c r="BR29" i="7"/>
  <c r="BR21" i="7"/>
  <c r="BR13" i="7"/>
  <c r="BQ6" i="7"/>
  <c r="BR19" i="7" l="1"/>
  <c r="BR9" i="7"/>
  <c r="BR25" i="7"/>
  <c r="BR41" i="7"/>
  <c r="BR12" i="7"/>
  <c r="BR20" i="7"/>
  <c r="BR28" i="7"/>
  <c r="BR31" i="7"/>
  <c r="BR17" i="7"/>
  <c r="BR33" i="7"/>
  <c r="BR8" i="7"/>
  <c r="BR16" i="7"/>
  <c r="BR24" i="7"/>
  <c r="BR36" i="7"/>
  <c r="BR39" i="7"/>
  <c r="BR7" i="7"/>
  <c r="BR23" i="7"/>
  <c r="BR32" i="7"/>
  <c r="BR40" i="7"/>
  <c r="BR11" i="7"/>
  <c r="BR35" i="7"/>
  <c r="BR34" i="7"/>
  <c r="BR42" i="7"/>
  <c r="BR27" i="7"/>
  <c r="BR15" i="7"/>
  <c r="BI45" i="7"/>
  <c r="BR6" i="7"/>
  <c r="BI37" i="7" l="1"/>
  <c r="BI6" i="7"/>
  <c r="BI43" i="7"/>
  <c r="BI42" i="7"/>
  <c r="BI44" i="7"/>
  <c r="BI32" i="7"/>
  <c r="BI40" i="7"/>
  <c r="BI31" i="7"/>
  <c r="BI36" i="7"/>
  <c r="BI34" i="7"/>
  <c r="BI39" i="7"/>
  <c r="BI41" i="7"/>
  <c r="BI33" i="7"/>
  <c r="BI35" i="7"/>
  <c r="BI38" i="7"/>
  <c r="BI23" i="7"/>
  <c r="BI30" i="7"/>
  <c r="BI10" i="7"/>
  <c r="BI9" i="7"/>
  <c r="BI29" i="7"/>
  <c r="BI28" i="7"/>
  <c r="BI8" i="7"/>
  <c r="BI16" i="7"/>
  <c r="BI14" i="7"/>
  <c r="BI11" i="7"/>
  <c r="BI25" i="7"/>
  <c r="BI18" i="7"/>
  <c r="BI20" i="7"/>
  <c r="BI17" i="7"/>
  <c r="BI13" i="7"/>
  <c r="BI26" i="7"/>
  <c r="BI21" i="7"/>
  <c r="BI12" i="7"/>
  <c r="BI19" i="7"/>
  <c r="BI27" i="7"/>
  <c r="BI24" i="7"/>
  <c r="BI15" i="7"/>
  <c r="BI7" i="7"/>
  <c r="BI22" i="7"/>
  <c r="AV32" i="7" l="1"/>
  <c r="AV38" i="7"/>
  <c r="AV43" i="7"/>
  <c r="AV45" i="7"/>
  <c r="AV34" i="7"/>
  <c r="AV37" i="7"/>
  <c r="AV40" i="7"/>
  <c r="AV36" i="7"/>
  <c r="AV39" i="7"/>
  <c r="AV41" i="7"/>
  <c r="AV42" i="7"/>
  <c r="AV33" i="7"/>
  <c r="AV35" i="7"/>
  <c r="AV44" i="7"/>
  <c r="AV31" i="7"/>
  <c r="AV30" i="7"/>
  <c r="AV23" i="7"/>
  <c r="AV22" i="7"/>
  <c r="AV15" i="7"/>
  <c r="AV11" i="7"/>
  <c r="AV9" i="7"/>
  <c r="AV7" i="7"/>
  <c r="AV29" i="7"/>
  <c r="AV28" i="7"/>
  <c r="AV21" i="7"/>
  <c r="AV20" i="7"/>
  <c r="AV13" i="7"/>
  <c r="AV12" i="7"/>
  <c r="AV10" i="7"/>
  <c r="AV8" i="7"/>
  <c r="AV6" i="7"/>
  <c r="AV27" i="7"/>
  <c r="AV26" i="7"/>
  <c r="AV19" i="7"/>
  <c r="AV18" i="7"/>
  <c r="AV14" i="7"/>
  <c r="AV25" i="7"/>
  <c r="AV24" i="7"/>
  <c r="AV17" i="7"/>
  <c r="AV16" i="7"/>
  <c r="AW33" i="7" l="1"/>
  <c r="AZ33" i="7"/>
  <c r="AY33" i="7"/>
  <c r="BB33" i="7"/>
  <c r="AX33" i="7"/>
  <c r="BA33" i="7"/>
  <c r="AW36" i="7"/>
  <c r="AZ36" i="7"/>
  <c r="AY36" i="7"/>
  <c r="AX36" i="7"/>
  <c r="BA36" i="7"/>
  <c r="BB36" i="7"/>
  <c r="AX45" i="7"/>
  <c r="AW45" i="7"/>
  <c r="AZ45" i="7"/>
  <c r="BA45" i="7"/>
  <c r="BB45" i="7"/>
  <c r="AY45" i="7"/>
  <c r="AY42" i="7"/>
  <c r="AX42" i="7"/>
  <c r="AZ42" i="7"/>
  <c r="BA42" i="7"/>
  <c r="AW42" i="7"/>
  <c r="BB42" i="7"/>
  <c r="AZ40" i="7"/>
  <c r="AW40" i="7"/>
  <c r="BB40" i="7"/>
  <c r="AY40" i="7"/>
  <c r="BA40" i="7"/>
  <c r="AX40" i="7"/>
  <c r="AZ43" i="7"/>
  <c r="AW43" i="7"/>
  <c r="BA43" i="7"/>
  <c r="AX43" i="7"/>
  <c r="BB43" i="7"/>
  <c r="AY43" i="7"/>
  <c r="AZ44" i="7"/>
  <c r="AX44" i="7"/>
  <c r="BA44" i="7"/>
  <c r="AY44" i="7"/>
  <c r="AW44" i="7"/>
  <c r="BB44" i="7"/>
  <c r="AY38" i="7"/>
  <c r="BA38" i="7"/>
  <c r="AW38" i="7"/>
  <c r="BB38" i="7"/>
  <c r="AX38" i="7"/>
  <c r="AZ38" i="7"/>
  <c r="AX41" i="7"/>
  <c r="AZ41" i="7"/>
  <c r="BA41" i="7"/>
  <c r="AW41" i="7"/>
  <c r="AY41" i="7"/>
  <c r="BB41" i="7"/>
  <c r="AW37" i="7"/>
  <c r="AZ37" i="7"/>
  <c r="BA37" i="7"/>
  <c r="AY37" i="7"/>
  <c r="BB37" i="7"/>
  <c r="AX37" i="7"/>
  <c r="AW35" i="7"/>
  <c r="BA35" i="7"/>
  <c r="AX35" i="7"/>
  <c r="BB35" i="7"/>
  <c r="AY35" i="7"/>
  <c r="AZ35" i="7"/>
  <c r="AX39" i="7"/>
  <c r="BB39" i="7"/>
  <c r="AY39" i="7"/>
  <c r="AZ39" i="7"/>
  <c r="AW39" i="7"/>
  <c r="BA39" i="7"/>
  <c r="AY34" i="7"/>
  <c r="AZ34" i="7"/>
  <c r="BA34" i="7"/>
  <c r="AW34" i="7"/>
  <c r="BB34" i="7"/>
  <c r="AX34" i="7"/>
  <c r="AW32" i="7"/>
  <c r="AY32" i="7"/>
  <c r="AZ32" i="7"/>
  <c r="BB32" i="7"/>
  <c r="BA32" i="7"/>
  <c r="AX32" i="7"/>
  <c r="BA27" i="7"/>
  <c r="AW27" i="7"/>
  <c r="AY27" i="7"/>
  <c r="AZ27" i="7"/>
  <c r="AX27" i="7"/>
  <c r="BB27" i="7"/>
  <c r="BA29" i="7"/>
  <c r="AW29" i="7"/>
  <c r="AY29" i="7"/>
  <c r="AX29" i="7"/>
  <c r="BB29" i="7"/>
  <c r="AZ29" i="7"/>
  <c r="BA15" i="7"/>
  <c r="AW15" i="7"/>
  <c r="AY15" i="7"/>
  <c r="BB15" i="7"/>
  <c r="AZ15" i="7"/>
  <c r="AX15" i="7"/>
  <c r="BA31" i="7"/>
  <c r="AW31" i="7"/>
  <c r="AY31" i="7"/>
  <c r="BB31" i="7"/>
  <c r="AX31" i="7"/>
  <c r="AZ31" i="7"/>
  <c r="BA25" i="7"/>
  <c r="AW25" i="7"/>
  <c r="AY25" i="7"/>
  <c r="BB25" i="7"/>
  <c r="AZ25" i="7"/>
  <c r="AX25" i="7"/>
  <c r="BB12" i="7"/>
  <c r="AX12" i="7"/>
  <c r="BA12" i="7"/>
  <c r="AW12" i="7"/>
  <c r="AZ12" i="7"/>
  <c r="AY12" i="7"/>
  <c r="AY30" i="7"/>
  <c r="BA30" i="7"/>
  <c r="AW30" i="7"/>
  <c r="BB30" i="7"/>
  <c r="AX30" i="7"/>
  <c r="AZ30" i="7"/>
  <c r="BA14" i="7"/>
  <c r="AW14" i="7"/>
  <c r="AY14" i="7"/>
  <c r="AX14" i="7"/>
  <c r="BB14" i="7"/>
  <c r="AZ14" i="7"/>
  <c r="AY13" i="7"/>
  <c r="BB13" i="7"/>
  <c r="AW13" i="7"/>
  <c r="BA13" i="7"/>
  <c r="AZ13" i="7"/>
  <c r="AX13" i="7"/>
  <c r="BA17" i="7"/>
  <c r="AW17" i="7"/>
  <c r="AY17" i="7"/>
  <c r="BB17" i="7"/>
  <c r="AZ17" i="7"/>
  <c r="AX17" i="7"/>
  <c r="AY18" i="7"/>
  <c r="BA18" i="7"/>
  <c r="AW18" i="7"/>
  <c r="AZ18" i="7"/>
  <c r="AX18" i="7"/>
  <c r="BB18" i="7"/>
  <c r="BB8" i="7"/>
  <c r="AX8" i="7"/>
  <c r="BA8" i="7"/>
  <c r="AW8" i="7"/>
  <c r="AZ8" i="7"/>
  <c r="AY8" i="7"/>
  <c r="AY20" i="7"/>
  <c r="BA20" i="7"/>
  <c r="AW20" i="7"/>
  <c r="AX20" i="7"/>
  <c r="BB20" i="7"/>
  <c r="AZ20" i="7"/>
  <c r="AZ7" i="7"/>
  <c r="AY7" i="7"/>
  <c r="BB7" i="7"/>
  <c r="AX7" i="7"/>
  <c r="BA7" i="7"/>
  <c r="AW7" i="7"/>
  <c r="AY22" i="7"/>
  <c r="BA22" i="7"/>
  <c r="AW22" i="7"/>
  <c r="BB22" i="7"/>
  <c r="AZ22" i="7"/>
  <c r="AX22" i="7"/>
  <c r="AY26" i="7"/>
  <c r="BA26" i="7"/>
  <c r="AW26" i="7"/>
  <c r="AZ26" i="7"/>
  <c r="AX26" i="7"/>
  <c r="BB26" i="7"/>
  <c r="AY28" i="7"/>
  <c r="BA28" i="7"/>
  <c r="AW28" i="7"/>
  <c r="AX28" i="7"/>
  <c r="BB28" i="7"/>
  <c r="AZ28" i="7"/>
  <c r="AZ11" i="7"/>
  <c r="AY11" i="7"/>
  <c r="BB11" i="7"/>
  <c r="AX11" i="7"/>
  <c r="BA11" i="7"/>
  <c r="AW11" i="7"/>
  <c r="AY16" i="7"/>
  <c r="BA16" i="7"/>
  <c r="AW16" i="7"/>
  <c r="BB16" i="7"/>
  <c r="AZ16" i="7"/>
  <c r="AX16" i="7"/>
  <c r="BB6" i="7"/>
  <c r="AX6" i="7"/>
  <c r="BA6" i="7"/>
  <c r="AW6" i="7"/>
  <c r="AZ6" i="7"/>
  <c r="AY6" i="7"/>
  <c r="AY24" i="7"/>
  <c r="BA24" i="7"/>
  <c r="AW24" i="7"/>
  <c r="BB24" i="7"/>
  <c r="AZ24" i="7"/>
  <c r="AX24" i="7"/>
  <c r="BA19" i="7"/>
  <c r="AW19" i="7"/>
  <c r="AY19" i="7"/>
  <c r="AZ19" i="7"/>
  <c r="AX19" i="7"/>
  <c r="BB19" i="7"/>
  <c r="BB10" i="7"/>
  <c r="AX10" i="7"/>
  <c r="BA10" i="7"/>
  <c r="AW10" i="7"/>
  <c r="AZ10" i="7"/>
  <c r="AY10" i="7"/>
  <c r="BA21" i="7"/>
  <c r="AW21" i="7"/>
  <c r="AY21" i="7"/>
  <c r="AX21" i="7"/>
  <c r="BB21" i="7"/>
  <c r="AZ21" i="7"/>
  <c r="AZ9" i="7"/>
  <c r="AY9" i="7"/>
  <c r="BB9" i="7"/>
  <c r="AX9" i="7"/>
  <c r="AW9" i="7"/>
  <c r="BA9" i="7"/>
  <c r="BA23" i="7"/>
  <c r="AW23" i="7"/>
  <c r="AY23" i="7"/>
  <c r="BB23" i="7"/>
  <c r="AZ23" i="7"/>
  <c r="AX23" i="7"/>
</calcChain>
</file>

<file path=xl/sharedStrings.xml><?xml version="1.0" encoding="utf-8"?>
<sst xmlns="http://schemas.openxmlformats.org/spreadsheetml/2006/main" count="115" uniqueCount="105">
  <si>
    <t>Participation</t>
  </si>
  <si>
    <t>5ème</t>
  </si>
  <si>
    <t>3ème</t>
  </si>
  <si>
    <t xml:space="preserve">2ème </t>
  </si>
  <si>
    <t xml:space="preserve">1er </t>
  </si>
  <si>
    <t>+2</t>
  </si>
  <si>
    <t>Rang</t>
  </si>
  <si>
    <t>Nom</t>
  </si>
  <si>
    <t>Morges</t>
  </si>
  <si>
    <t>Oensingen</t>
  </si>
  <si>
    <t>Sierre</t>
  </si>
  <si>
    <t>Spiez</t>
  </si>
  <si>
    <t>Morat</t>
  </si>
  <si>
    <t>Total</t>
  </si>
  <si>
    <t>x2</t>
  </si>
  <si>
    <t>Combats gagnés</t>
  </si>
  <si>
    <t>Ludovic de Smet</t>
  </si>
  <si>
    <t>Thalia Léchenne</t>
  </si>
  <si>
    <t>Jessica Gurba</t>
  </si>
  <si>
    <t>CSI</t>
  </si>
  <si>
    <t>Chaux-de-Fonds</t>
  </si>
  <si>
    <t>CJI</t>
  </si>
  <si>
    <t>Alexandra Déboeuf</t>
  </si>
  <si>
    <t>Philémon Maître</t>
  </si>
  <si>
    <t>Flavien Crelier</t>
  </si>
  <si>
    <t>Pierrik Jordan</t>
  </si>
  <si>
    <t>Uster</t>
  </si>
  <si>
    <t xml:space="preserve">Weinfelden </t>
  </si>
  <si>
    <t>Championnat suisse</t>
  </si>
  <si>
    <t>Little Kano</t>
  </si>
  <si>
    <t>Valentigney (F)</t>
  </si>
  <si>
    <t>---------------------</t>
  </si>
  <si>
    <t>Champ. Romands</t>
  </si>
  <si>
    <t>Combats disputés</t>
  </si>
  <si>
    <t>Pondération spéciale</t>
  </si>
  <si>
    <t>Attribution des points</t>
  </si>
  <si>
    <t>Victoire</t>
  </si>
  <si>
    <t>Points</t>
  </si>
  <si>
    <t>1er</t>
  </si>
  <si>
    <t>2e</t>
  </si>
  <si>
    <t>3e</t>
  </si>
  <si>
    <t>Vict.</t>
  </si>
  <si>
    <t>Arnaud Schmitt</t>
  </si>
  <si>
    <t>Adam Terrier</t>
  </si>
  <si>
    <t>Lily Fridez</t>
  </si>
  <si>
    <t>Wyatt Reichen</t>
  </si>
  <si>
    <t>Gwendolyn Bertinotti</t>
  </si>
  <si>
    <t>Maël Chevillat</t>
  </si>
  <si>
    <t>Noah Keller</t>
  </si>
  <si>
    <t>Clara Varrin</t>
  </si>
  <si>
    <t>Lucille Caraux</t>
  </si>
  <si>
    <t>Rang2</t>
  </si>
  <si>
    <r>
      <rPr>
        <b/>
        <sz val="11"/>
        <color theme="1"/>
        <rFont val="Calibri"/>
        <family val="2"/>
        <scheme val="minor"/>
      </rPr>
      <t>Source égalité:</t>
    </r>
    <r>
      <rPr>
        <sz val="11"/>
        <color theme="1"/>
        <rFont val="Calibri"/>
        <family val="2"/>
        <scheme val="minor"/>
      </rPr>
      <t xml:space="preserve"> https://www.excelformation.fr/fonction-rang-excel.html</t>
    </r>
  </si>
  <si>
    <r>
      <rPr>
        <b/>
        <sz val="11"/>
        <color theme="1"/>
        <rFont val="Calibri"/>
        <family val="2"/>
        <scheme val="minor"/>
      </rPr>
      <t xml:space="preserve">Source énumération: </t>
    </r>
    <r>
      <rPr>
        <sz val="11"/>
        <color theme="1"/>
        <rFont val="Calibri"/>
        <family val="2"/>
        <scheme val="minor"/>
      </rPr>
      <t>https://support.microsoft.com/fr-fr/office/compter-le-nombre-d-occurrences-d-une-valeur-aa1f3067-05c9-44e4-b141-f75bb9bb89bd</t>
    </r>
  </si>
  <si>
    <t>CLASSEMENT</t>
  </si>
  <si>
    <t>Calculs classement</t>
  </si>
  <si>
    <t>Départage égalités</t>
  </si>
  <si>
    <t>Rang final</t>
  </si>
  <si>
    <t>% vic.</t>
  </si>
  <si>
    <t>DÉTAILS</t>
  </si>
  <si>
    <t>Mode d'emploi</t>
  </si>
  <si>
    <t>International "fort"</t>
  </si>
  <si>
    <t>Victoires Judo Jura</t>
  </si>
  <si>
    <r>
      <t>Pour ajouter des points</t>
    </r>
    <r>
      <rPr>
        <sz val="11"/>
        <color theme="1"/>
        <rFont val="Calibri"/>
        <family val="2"/>
        <scheme val="minor"/>
      </rPr>
      <t>, ajouter dans la bonne case le nombre de points équivalent au classement sur le tournoi. Puis, additionner le nombre de combats total disputés au total déjà indiqué la colonne "Combats disputés", puis le nombre de victoires dans "Combats gagnés". Le comptage des points est ensuite automatique</t>
    </r>
  </si>
  <si>
    <t>Pour ajouter un tournoi, cliquer sur la colonne en haut, à l'endroit voulu, et "insérer" une nouvelle colonne dans le tableau des points. Le reste du document s'ajustera automatiquement.</t>
  </si>
  <si>
    <t>Bonus part. Judo Jura</t>
  </si>
  <si>
    <r>
      <rPr>
        <b/>
        <sz val="11"/>
        <color theme="1"/>
        <rFont val="Calibri"/>
        <family val="2"/>
        <scheme val="minor"/>
      </rPr>
      <t>Pour ajouter un.e participant.e</t>
    </r>
    <r>
      <rPr>
        <sz val="11"/>
        <color theme="1"/>
        <rFont val="Calibri"/>
        <family val="2"/>
        <scheme val="minor"/>
      </rPr>
      <t xml:space="preserve"> (jusqu'à 30), ajouter simplement son nom à la suite des autres dans la colonne "B", puis inscrire les points sur le tournoi voulu. Le reste est automatique.</t>
    </r>
  </si>
  <si>
    <t>Basile Crelier</t>
  </si>
  <si>
    <t>Morat - 2e caté</t>
  </si>
  <si>
    <t>Weinfelden - 2e caté</t>
  </si>
  <si>
    <r>
      <t xml:space="preserve">Combats gagnés </t>
    </r>
    <r>
      <rPr>
        <sz val="8"/>
        <color theme="1"/>
        <rFont val="Calibri"/>
        <family val="2"/>
        <scheme val="minor"/>
      </rPr>
      <t>(individuel)</t>
    </r>
  </si>
  <si>
    <t>CJI - 2e caté</t>
  </si>
  <si>
    <t>Nicolas Currat</t>
  </si>
  <si>
    <t>Maral Jafari</t>
  </si>
  <si>
    <t>Année de naissance</t>
  </si>
  <si>
    <t>Anaïs Terrier</t>
  </si>
  <si>
    <t>Léandre Crelier</t>
  </si>
  <si>
    <t>Danny Bernasconi</t>
  </si>
  <si>
    <t>Yanice Fleury</t>
  </si>
  <si>
    <t>Kyan Choffat</t>
  </si>
  <si>
    <t>Rayan Fleury</t>
  </si>
  <si>
    <t>Morges - 2e caté</t>
  </si>
  <si>
    <t>Oensingen  - 2e caté</t>
  </si>
  <si>
    <t>Rheintal</t>
  </si>
  <si>
    <t>Rheintal - 2e caté</t>
  </si>
  <si>
    <t>St-Gall</t>
  </si>
  <si>
    <t>Luxembourg</t>
  </si>
  <si>
    <t>Tournois éducatifs + international</t>
  </si>
  <si>
    <t>Sierre - 2e caté</t>
  </si>
  <si>
    <t>Spiez- 2e caté</t>
  </si>
  <si>
    <t>Tamerlan Aliyev</t>
  </si>
  <si>
    <t>Uster  - 2e caté</t>
  </si>
  <si>
    <t>Elvio Morusoli</t>
  </si>
  <si>
    <t>Zied Zarrouk</t>
  </si>
  <si>
    <t>Benjamin Brandt</t>
  </si>
  <si>
    <t>Félix Theubet</t>
  </si>
  <si>
    <t>Remi Parietti</t>
  </si>
  <si>
    <t>Jade Cuenat</t>
  </si>
  <si>
    <t>CSI 2e caté</t>
  </si>
  <si>
    <t>Davood Rahimi</t>
  </si>
  <si>
    <t>Elvin Gousseinov</t>
  </si>
  <si>
    <t>Lorin Oberli</t>
  </si>
  <si>
    <t>Abel Choffat</t>
  </si>
  <si>
    <t>Félicie Vallat</t>
  </si>
  <si>
    <t>Basile Viellard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</si>
</sst>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sz val="9"/>
      <color rgb="FFFF0000"/>
      <name val="Calibri"/>
      <family val="2"/>
      <scheme val="minor"/>
    </font>
    <font>
      <sz val="11"/>
      <name val="Calibri"/>
      <family val="2"/>
      <scheme val="minor"/>
    </font>
    <font>
      <sz val="9"/>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122">
    <xf numFmtId="0" fontId="0" fillId="0" borderId="0" xfId="0"/>
    <xf numFmtId="49" fontId="0" fillId="0" borderId="0" xfId="0" applyNumberFormat="1" applyAlignment="1">
      <alignment horizontal="center"/>
    </xf>
    <xf numFmtId="0" fontId="0" fillId="2" borderId="1" xfId="0" applyFill="1" applyBorder="1"/>
    <xf numFmtId="0" fontId="0" fillId="2" borderId="4" xfId="0" applyFill="1" applyBorder="1"/>
    <xf numFmtId="0" fontId="3" fillId="0" borderId="7" xfId="0" applyFont="1" applyBorder="1" applyAlignment="1">
      <alignment textRotation="60"/>
    </xf>
    <xf numFmtId="0" fontId="0" fillId="0" borderId="7" xfId="0" applyBorder="1"/>
    <xf numFmtId="0" fontId="1" fillId="0" borderId="2" xfId="0" applyFont="1" applyBorder="1" applyAlignment="1">
      <alignment horizontal="center" vertical="center"/>
    </xf>
    <xf numFmtId="0" fontId="3" fillId="0" borderId="9" xfId="0" applyFont="1" applyBorder="1" applyAlignment="1">
      <alignment textRotation="60"/>
    </xf>
    <xf numFmtId="0" fontId="2" fillId="0" borderId="10"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0" fillId="3" borderId="4" xfId="0" applyFill="1" applyBorder="1" applyAlignment="1">
      <alignment horizontal="center"/>
    </xf>
    <xf numFmtId="0" fontId="0" fillId="0" borderId="5" xfId="0" applyBorder="1" applyAlignment="1">
      <alignment horizontal="center"/>
    </xf>
    <xf numFmtId="0" fontId="0" fillId="3" borderId="1" xfId="0"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4" fillId="0" borderId="0" xfId="0" applyFont="1"/>
    <xf numFmtId="0" fontId="4" fillId="0" borderId="0" xfId="0" applyFont="1" applyAlignment="1">
      <alignment horizontal="left"/>
    </xf>
    <xf numFmtId="49" fontId="4" fillId="0" borderId="0" xfId="0" applyNumberFormat="1" applyFont="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0" fillId="2" borderId="12" xfId="0" applyFill="1" applyBorder="1"/>
    <xf numFmtId="0" fontId="0" fillId="3" borderId="12" xfId="0" applyFill="1" applyBorder="1" applyAlignment="1">
      <alignment horizontal="center"/>
    </xf>
    <xf numFmtId="0" fontId="5" fillId="0" borderId="11" xfId="0" applyFont="1" applyBorder="1" applyAlignment="1">
      <alignment horizontal="center"/>
    </xf>
    <xf numFmtId="0" fontId="7" fillId="0" borderId="1"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5" fillId="0" borderId="13" xfId="0" applyFont="1" applyBorder="1" applyAlignment="1">
      <alignment horizontal="center"/>
    </xf>
    <xf numFmtId="0" fontId="9" fillId="0" borderId="7" xfId="0" applyFont="1" applyBorder="1" applyAlignment="1">
      <alignment textRotation="60"/>
    </xf>
    <xf numFmtId="0" fontId="10" fillId="0" borderId="7" xfId="0" quotePrefix="1" applyFont="1" applyBorder="1" applyAlignment="1">
      <alignment textRotation="60"/>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21" xfId="0" applyBorder="1"/>
    <xf numFmtId="0" fontId="6" fillId="0" borderId="21" xfId="0" applyFont="1" applyBorder="1"/>
    <xf numFmtId="0" fontId="0" fillId="0" borderId="6" xfId="0" applyBorder="1"/>
    <xf numFmtId="0" fontId="0" fillId="0" borderId="2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xf>
    <xf numFmtId="0" fontId="0" fillId="5" borderId="19" xfId="0" applyFill="1" applyBorder="1" applyAlignment="1">
      <alignment horizontal="center" vertical="center"/>
    </xf>
    <xf numFmtId="0" fontId="0" fillId="9" borderId="19" xfId="0" applyFill="1" applyBorder="1" applyAlignment="1">
      <alignment horizontal="center" vertical="center"/>
    </xf>
    <xf numFmtId="0" fontId="0" fillId="0" borderId="23" xfId="0" applyBorder="1"/>
    <xf numFmtId="0" fontId="0" fillId="0" borderId="14" xfId="0" applyBorder="1" applyAlignment="1">
      <alignment horizontal="center" vertical="center"/>
    </xf>
    <xf numFmtId="0" fontId="0" fillId="0" borderId="15" xfId="0" applyBorder="1" applyAlignment="1">
      <alignment horizontal="center" vertical="center" wrapText="1"/>
    </xf>
    <xf numFmtId="0" fontId="0" fillId="8" borderId="15" xfId="0" applyFill="1" applyBorder="1" applyAlignment="1">
      <alignment horizontal="center" vertical="center"/>
    </xf>
    <xf numFmtId="0" fontId="0" fillId="5" borderId="15" xfId="0" applyFill="1" applyBorder="1" applyAlignment="1">
      <alignment horizontal="center" vertical="center"/>
    </xf>
    <xf numFmtId="0" fontId="0" fillId="9" borderId="15" xfId="0" applyFill="1"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wrapText="1"/>
    </xf>
    <xf numFmtId="164" fontId="0" fillId="0" borderId="18" xfId="1" applyNumberFormat="1" applyFont="1" applyBorder="1" applyAlignment="1">
      <alignment horizontal="center"/>
    </xf>
    <xf numFmtId="164" fontId="0" fillId="0" borderId="0" xfId="1" applyNumberFormat="1" applyFont="1" applyBorder="1" applyAlignment="1">
      <alignment horizontal="center"/>
    </xf>
    <xf numFmtId="0" fontId="0" fillId="8" borderId="8" xfId="0" applyFill="1" applyBorder="1" applyAlignment="1">
      <alignment horizontal="center" vertical="center"/>
    </xf>
    <xf numFmtId="0" fontId="0" fillId="0" borderId="24" xfId="0" applyBorder="1" applyAlignment="1">
      <alignment horizontal="center"/>
    </xf>
    <xf numFmtId="0" fontId="1"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0" fillId="0" borderId="1" xfId="0" applyBorder="1" applyAlignment="1">
      <alignment horizontal="center"/>
    </xf>
    <xf numFmtId="0" fontId="0" fillId="0" borderId="4" xfId="0" applyBorder="1" applyAlignment="1">
      <alignment horizontal="center"/>
    </xf>
    <xf numFmtId="0" fontId="0" fillId="0" borderId="0" xfId="0" applyAlignment="1">
      <alignment horizontal="center" vertical="center"/>
    </xf>
    <xf numFmtId="0" fontId="0" fillId="8" borderId="0" xfId="0" applyFill="1" applyAlignment="1">
      <alignment horizontal="center" vertical="center"/>
    </xf>
    <xf numFmtId="0" fontId="0" fillId="5" borderId="0" xfId="0" applyFill="1" applyAlignment="1">
      <alignment horizontal="center" vertical="center"/>
    </xf>
    <xf numFmtId="0" fontId="0" fillId="9" borderId="0" xfId="0" applyFill="1" applyAlignment="1">
      <alignment horizontal="center" vertical="center"/>
    </xf>
    <xf numFmtId="0" fontId="3" fillId="10" borderId="9" xfId="0" applyFont="1" applyFill="1" applyBorder="1" applyAlignment="1">
      <alignment textRotation="60"/>
    </xf>
    <xf numFmtId="0" fontId="3" fillId="10" borderId="7" xfId="0" applyFont="1" applyFill="1" applyBorder="1" applyAlignment="1">
      <alignment textRotation="60"/>
    </xf>
    <xf numFmtId="0" fontId="3" fillId="11" borderId="7" xfId="0" applyFont="1" applyFill="1" applyBorder="1" applyAlignment="1">
      <alignment textRotation="60"/>
    </xf>
    <xf numFmtId="0" fontId="0" fillId="0" borderId="2" xfId="0" applyBorder="1" applyAlignment="1">
      <alignment horizontal="center" vertical="center" wrapText="1"/>
    </xf>
    <xf numFmtId="0" fontId="0" fillId="0" borderId="12" xfId="0" applyBorder="1" applyAlignment="1">
      <alignment horizontal="center"/>
    </xf>
    <xf numFmtId="0" fontId="0" fillId="0" borderId="25" xfId="0" applyBorder="1" applyAlignment="1">
      <alignment horizontal="center"/>
    </xf>
    <xf numFmtId="0" fontId="2" fillId="3" borderId="10" xfId="0" applyFont="1" applyFill="1" applyBorder="1" applyAlignment="1">
      <alignment horizontal="center"/>
    </xf>
    <xf numFmtId="0" fontId="2" fillId="3" borderId="4" xfId="0" applyFont="1" applyFill="1" applyBorder="1" applyAlignment="1">
      <alignment horizontal="center"/>
    </xf>
    <xf numFmtId="0" fontId="2" fillId="3" borderId="11" xfId="0" applyFont="1" applyFill="1" applyBorder="1" applyAlignment="1">
      <alignment horizontal="center"/>
    </xf>
    <xf numFmtId="0" fontId="2" fillId="3" borderId="1" xfId="0" applyFont="1" applyFill="1" applyBorder="1" applyAlignment="1">
      <alignment horizontal="center"/>
    </xf>
    <xf numFmtId="0" fontId="7" fillId="3" borderId="1" xfId="0" applyFont="1" applyFill="1" applyBorder="1" applyAlignment="1">
      <alignment horizontal="center"/>
    </xf>
    <xf numFmtId="0" fontId="5" fillId="3" borderId="11" xfId="0" applyFont="1"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5" fillId="3" borderId="13"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7" fillId="2" borderId="1" xfId="0" applyFont="1" applyFill="1" applyBorder="1" applyAlignment="1">
      <alignment horizontal="center"/>
    </xf>
    <xf numFmtId="0" fontId="2" fillId="2" borderId="12" xfId="0" applyFont="1" applyFill="1" applyBorder="1" applyAlignment="1">
      <alignment horizontal="center"/>
    </xf>
    <xf numFmtId="0" fontId="3" fillId="3" borderId="9" xfId="0" applyFont="1" applyFill="1" applyBorder="1" applyAlignment="1">
      <alignment textRotation="60"/>
    </xf>
    <xf numFmtId="0" fontId="0" fillId="4" borderId="0" xfId="0" applyFill="1" applyAlignment="1">
      <alignment horizontal="center"/>
    </xf>
    <xf numFmtId="0" fontId="10" fillId="12" borderId="7" xfId="0" quotePrefix="1" applyFont="1" applyFill="1" applyBorder="1" applyAlignment="1">
      <alignment textRotation="60"/>
    </xf>
    <xf numFmtId="0" fontId="2" fillId="12" borderId="1" xfId="0" applyFont="1" applyFill="1" applyBorder="1" applyAlignment="1">
      <alignment horizontal="center"/>
    </xf>
    <xf numFmtId="0" fontId="0" fillId="6" borderId="26" xfId="0" applyFill="1" applyBorder="1"/>
    <xf numFmtId="0" fontId="3" fillId="11" borderId="9" xfId="0" applyFont="1" applyFill="1" applyBorder="1" applyAlignment="1">
      <alignment textRotation="60"/>
    </xf>
    <xf numFmtId="0" fontId="6" fillId="0" borderId="23" xfId="0" applyFont="1" applyBorder="1"/>
    <xf numFmtId="0" fontId="6" fillId="0" borderId="23"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7" fillId="2" borderId="12" xfId="0" applyFont="1" applyFill="1" applyBorder="1" applyAlignment="1">
      <alignment horizontal="center"/>
    </xf>
    <xf numFmtId="0" fontId="7" fillId="3" borderId="12" xfId="0" applyFont="1" applyFill="1" applyBorder="1" applyAlignment="1">
      <alignment horizontal="center"/>
    </xf>
    <xf numFmtId="0" fontId="6" fillId="2" borderId="12" xfId="0" applyFont="1" applyFill="1" applyBorder="1"/>
    <xf numFmtId="0" fontId="6" fillId="3" borderId="12" xfId="0" applyFont="1" applyFill="1" applyBorder="1" applyAlignment="1">
      <alignment horizontal="center"/>
    </xf>
    <xf numFmtId="0" fontId="6" fillId="0" borderId="12" xfId="0" applyFont="1" applyBorder="1" applyAlignment="1">
      <alignment horizontal="center"/>
    </xf>
    <xf numFmtId="0" fontId="6" fillId="0" borderId="25" xfId="0" applyFont="1" applyBorder="1" applyAlignment="1">
      <alignment horizontal="center"/>
    </xf>
    <xf numFmtId="0" fontId="6" fillId="0" borderId="6" xfId="0" applyFont="1" applyBorder="1" applyAlignment="1">
      <alignment horizontal="center"/>
    </xf>
    <xf numFmtId="0" fontId="6" fillId="0" borderId="0" xfId="0" applyFont="1"/>
    <xf numFmtId="0" fontId="3" fillId="3" borderId="7" xfId="0" applyFont="1" applyFill="1" applyBorder="1" applyAlignment="1">
      <alignment textRotation="60"/>
    </xf>
    <xf numFmtId="0" fontId="1" fillId="7" borderId="14" xfId="0" applyFont="1" applyFill="1" applyBorder="1"/>
    <xf numFmtId="0" fontId="0" fillId="7" borderId="16" xfId="0" applyFill="1" applyBorder="1"/>
    <xf numFmtId="0" fontId="0" fillId="0" borderId="17" xfId="0" applyBorder="1"/>
    <xf numFmtId="0" fontId="0" fillId="0" borderId="27" xfId="0" applyBorder="1"/>
    <xf numFmtId="49" fontId="0" fillId="0" borderId="28" xfId="0" applyNumberFormat="1" applyBorder="1" applyAlignment="1">
      <alignment horizontal="center"/>
    </xf>
    <xf numFmtId="0" fontId="1" fillId="7" borderId="14" xfId="0" applyFont="1" applyFill="1" applyBorder="1" applyAlignment="1">
      <alignment horizontal="left" wrapText="1"/>
    </xf>
    <xf numFmtId="49" fontId="0" fillId="7" borderId="16" xfId="0" applyNumberFormat="1" applyFill="1" applyBorder="1" applyAlignment="1">
      <alignment horizontal="center" vertical="center"/>
    </xf>
    <xf numFmtId="0" fontId="0" fillId="12" borderId="17" xfId="0" applyFill="1" applyBorder="1" applyAlignment="1">
      <alignment horizontal="left" wrapText="1"/>
    </xf>
    <xf numFmtId="49" fontId="0" fillId="12" borderId="18" xfId="0" applyNumberFormat="1" applyFill="1" applyBorder="1" applyAlignment="1">
      <alignment horizontal="center" vertical="center"/>
    </xf>
    <xf numFmtId="0" fontId="0" fillId="0" borderId="27" xfId="0" applyBorder="1" applyAlignment="1">
      <alignment horizontal="left" wrapText="1"/>
    </xf>
    <xf numFmtId="49" fontId="0" fillId="0" borderId="28" xfId="0" applyNumberFormat="1" applyBorder="1" applyAlignment="1">
      <alignment horizontal="center" vertical="center"/>
    </xf>
    <xf numFmtId="0" fontId="0" fillId="0" borderId="0" xfId="0" applyAlignment="1">
      <alignment horizontal="center" vertical="center" wrapText="1"/>
    </xf>
    <xf numFmtId="0" fontId="0" fillId="4" borderId="0" xfId="0" applyFill="1" applyAlignment="1">
      <alignment horizontal="center"/>
    </xf>
    <xf numFmtId="0" fontId="0" fillId="10" borderId="0" xfId="0" applyFill="1" applyAlignment="1">
      <alignment horizontal="center" vertical="center"/>
    </xf>
    <xf numFmtId="0" fontId="0" fillId="10" borderId="24" xfId="0" applyFill="1" applyBorder="1" applyAlignment="1">
      <alignment horizontal="center" vertical="center"/>
    </xf>
    <xf numFmtId="0" fontId="1" fillId="0" borderId="0" xfId="0" applyFont="1" applyAlignment="1">
      <alignment horizont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D236B-EC91-4F68-90D2-B237E60F8499}">
  <dimension ref="B2:BT66"/>
  <sheetViews>
    <sheetView tabSelected="1" topLeftCell="A5" zoomScaleNormal="100" workbookViewId="0">
      <selection activeCell="A26" sqref="A26:XFD26"/>
    </sheetView>
  </sheetViews>
  <sheetFormatPr baseColWidth="10" defaultColWidth="8.7265625" defaultRowHeight="14.5" x14ac:dyDescent="0.35"/>
  <cols>
    <col min="1" max="1" width="4.1796875" customWidth="1"/>
    <col min="2" max="2" width="22.453125" customWidth="1"/>
    <col min="3" max="3" width="9.26953125" style="27" customWidth="1"/>
    <col min="4" max="16" width="4.453125" customWidth="1"/>
    <col min="17" max="22" width="4" customWidth="1"/>
    <col min="23" max="23" width="2.7265625" customWidth="1"/>
    <col min="24" max="27" width="4" customWidth="1"/>
    <col min="28" max="28" width="2.7265625" customWidth="1"/>
    <col min="29" max="29" width="3.7265625" customWidth="1"/>
    <col min="30" max="34" width="3.54296875" customWidth="1"/>
    <col min="35" max="36" width="8.7265625" customWidth="1"/>
    <col min="37" max="38" width="9.54296875" customWidth="1"/>
    <col min="39" max="39" width="6.453125" customWidth="1"/>
    <col min="40" max="40" width="4.453125" customWidth="1"/>
    <col min="41" max="41" width="23" customWidth="1"/>
    <col min="42" max="42" width="7.7265625" customWidth="1"/>
    <col min="43" max="43" width="3.1796875" customWidth="1"/>
    <col min="44" max="44" width="22.453125" customWidth="1"/>
    <col min="45" max="45" width="7.7265625" customWidth="1"/>
    <col min="46" max="46" width="4.453125" customWidth="1"/>
    <col min="48" max="48" width="26.453125" customWidth="1"/>
    <col min="53" max="53" width="9.54296875" customWidth="1"/>
    <col min="62" max="62" width="21.1796875" customWidth="1"/>
    <col min="64" max="67" width="5.7265625" customWidth="1"/>
    <col min="68" max="68" width="9.7265625" customWidth="1"/>
    <col min="69" max="69" width="11.54296875" customWidth="1"/>
  </cols>
  <sheetData>
    <row r="2" spans="2:70" x14ac:dyDescent="0.35">
      <c r="AU2" s="119" t="s">
        <v>54</v>
      </c>
      <c r="AV2" s="119"/>
      <c r="AW2" s="119"/>
      <c r="AX2" s="120" t="s">
        <v>59</v>
      </c>
      <c r="AY2" s="119"/>
      <c r="AZ2" s="119"/>
      <c r="BA2" s="119"/>
      <c r="BB2" s="119"/>
      <c r="BI2" s="119" t="s">
        <v>55</v>
      </c>
      <c r="BJ2" s="119"/>
      <c r="BK2" s="119"/>
      <c r="BL2" s="119"/>
      <c r="BM2" s="119"/>
      <c r="BN2" s="119"/>
      <c r="BO2" s="119"/>
      <c r="BP2" s="119"/>
      <c r="BQ2" s="119"/>
      <c r="BR2" s="119"/>
    </row>
    <row r="3" spans="2:70" x14ac:dyDescent="0.35">
      <c r="AU3" s="119"/>
      <c r="AV3" s="119"/>
      <c r="AW3" s="119"/>
      <c r="AX3" s="120"/>
      <c r="AY3" s="119"/>
      <c r="AZ3" s="119"/>
      <c r="BA3" s="119"/>
      <c r="BB3" s="119"/>
      <c r="BI3" s="119"/>
      <c r="BJ3" s="119"/>
      <c r="BK3" s="119"/>
      <c r="BL3" s="119"/>
      <c r="BM3" s="119"/>
      <c r="BN3" s="119"/>
      <c r="BO3" s="119"/>
      <c r="BP3" s="119"/>
      <c r="BQ3" s="119"/>
      <c r="BR3" s="119"/>
    </row>
    <row r="4" spans="2:70" ht="15" thickBot="1" x14ac:dyDescent="0.4">
      <c r="F4" s="118" t="s">
        <v>28</v>
      </c>
      <c r="G4" s="118"/>
      <c r="H4" s="118"/>
      <c r="I4" s="118"/>
      <c r="J4" s="118"/>
      <c r="K4" s="118"/>
      <c r="L4" s="118"/>
      <c r="M4" s="118"/>
      <c r="N4" s="118"/>
      <c r="O4" s="118"/>
      <c r="P4" s="118"/>
      <c r="Q4" s="118"/>
      <c r="R4" s="118"/>
      <c r="S4" s="118"/>
      <c r="T4" s="118"/>
      <c r="U4" s="118"/>
      <c r="V4" s="118"/>
      <c r="W4" s="118"/>
      <c r="X4" s="88"/>
      <c r="Z4" s="91" t="s">
        <v>87</v>
      </c>
      <c r="AA4" s="91"/>
      <c r="AB4" s="91"/>
      <c r="AC4" s="91"/>
      <c r="AD4" s="91"/>
      <c r="AR4" s="17"/>
      <c r="AS4" s="17"/>
    </row>
    <row r="5" spans="2:70" ht="74" thickBot="1" x14ac:dyDescent="0.4">
      <c r="B5" s="32" t="s">
        <v>7</v>
      </c>
      <c r="C5" s="71" t="s">
        <v>74</v>
      </c>
      <c r="D5" s="7" t="s">
        <v>8</v>
      </c>
      <c r="E5" s="68" t="s">
        <v>81</v>
      </c>
      <c r="F5" s="7" t="s">
        <v>9</v>
      </c>
      <c r="G5" s="68" t="s">
        <v>82</v>
      </c>
      <c r="H5" s="87" t="s">
        <v>83</v>
      </c>
      <c r="I5" s="68" t="s">
        <v>84</v>
      </c>
      <c r="J5" s="87" t="s">
        <v>85</v>
      </c>
      <c r="K5" s="7" t="s">
        <v>10</v>
      </c>
      <c r="L5" s="92" t="s">
        <v>88</v>
      </c>
      <c r="M5" s="7" t="s">
        <v>11</v>
      </c>
      <c r="N5" s="92" t="s">
        <v>89</v>
      </c>
      <c r="O5" s="7" t="s">
        <v>27</v>
      </c>
      <c r="P5" s="68" t="s">
        <v>69</v>
      </c>
      <c r="Q5" s="4" t="s">
        <v>12</v>
      </c>
      <c r="R5" s="69" t="s">
        <v>68</v>
      </c>
      <c r="S5" s="105" t="s">
        <v>26</v>
      </c>
      <c r="T5" s="69" t="s">
        <v>91</v>
      </c>
      <c r="U5" s="29" t="s">
        <v>19</v>
      </c>
      <c r="V5" s="29" t="s">
        <v>98</v>
      </c>
      <c r="W5" s="30" t="s">
        <v>31</v>
      </c>
      <c r="X5" s="89" t="s">
        <v>86</v>
      </c>
      <c r="Y5" s="4" t="s">
        <v>20</v>
      </c>
      <c r="Z5" s="4" t="s">
        <v>29</v>
      </c>
      <c r="AA5" s="4" t="s">
        <v>30</v>
      </c>
      <c r="AB5" s="30" t="s">
        <v>31</v>
      </c>
      <c r="AC5" s="30" t="s">
        <v>32</v>
      </c>
      <c r="AD5" s="29" t="s">
        <v>21</v>
      </c>
      <c r="AE5" s="70" t="s">
        <v>71</v>
      </c>
      <c r="AF5" s="4"/>
      <c r="AG5" s="4"/>
      <c r="AH5" s="5"/>
      <c r="AI5" s="56" t="s">
        <v>33</v>
      </c>
      <c r="AJ5" s="56" t="s">
        <v>70</v>
      </c>
      <c r="AK5" s="56" t="s">
        <v>62</v>
      </c>
      <c r="AL5" s="57" t="s">
        <v>65</v>
      </c>
      <c r="AM5" s="6" t="s">
        <v>13</v>
      </c>
      <c r="AR5" s="17"/>
      <c r="AS5" s="17"/>
      <c r="AU5" s="49" t="s">
        <v>6</v>
      </c>
      <c r="AV5" s="31" t="s">
        <v>7</v>
      </c>
      <c r="AW5" s="31" t="s">
        <v>37</v>
      </c>
      <c r="AX5" s="53" t="s">
        <v>38</v>
      </c>
      <c r="AY5" s="39" t="s">
        <v>39</v>
      </c>
      <c r="AZ5" s="40" t="s">
        <v>40</v>
      </c>
      <c r="BA5" s="50" t="s">
        <v>15</v>
      </c>
      <c r="BB5" s="36" t="s">
        <v>58</v>
      </c>
      <c r="BI5" s="42" t="s">
        <v>51</v>
      </c>
      <c r="BJ5" s="43" t="s">
        <v>7</v>
      </c>
      <c r="BK5" s="37" t="s">
        <v>37</v>
      </c>
      <c r="BL5" s="44" t="s">
        <v>38</v>
      </c>
      <c r="BM5" s="45" t="s">
        <v>39</v>
      </c>
      <c r="BN5" s="46" t="s">
        <v>40</v>
      </c>
      <c r="BO5" s="37" t="s">
        <v>41</v>
      </c>
      <c r="BP5" s="37" t="s">
        <v>58</v>
      </c>
      <c r="BQ5" s="47" t="s">
        <v>56</v>
      </c>
      <c r="BR5" s="48" t="s">
        <v>57</v>
      </c>
    </row>
    <row r="6" spans="2:70" x14ac:dyDescent="0.35">
      <c r="B6" s="35" t="s">
        <v>17</v>
      </c>
      <c r="C6" s="16">
        <v>2005</v>
      </c>
      <c r="D6" s="8"/>
      <c r="E6" s="8"/>
      <c r="F6" s="8">
        <v>4</v>
      </c>
      <c r="G6" s="8"/>
      <c r="H6" s="8">
        <v>2</v>
      </c>
      <c r="I6" s="8"/>
      <c r="J6" s="8"/>
      <c r="K6" s="8"/>
      <c r="L6" s="8"/>
      <c r="M6" s="8"/>
      <c r="N6" s="8"/>
      <c r="O6" s="8">
        <v>6</v>
      </c>
      <c r="P6" s="74"/>
      <c r="Q6" s="75"/>
      <c r="R6" s="75"/>
      <c r="S6" s="75">
        <v>1</v>
      </c>
      <c r="T6" s="75"/>
      <c r="U6" s="9">
        <v>1</v>
      </c>
      <c r="V6" s="9"/>
      <c r="W6" s="83"/>
      <c r="X6" s="75"/>
      <c r="Y6" s="9"/>
      <c r="Z6" s="9"/>
      <c r="AA6" s="9"/>
      <c r="AB6" s="83"/>
      <c r="AC6" s="9"/>
      <c r="AD6" s="9">
        <v>1</v>
      </c>
      <c r="AE6" s="75"/>
      <c r="AF6" s="75"/>
      <c r="AG6" s="9"/>
      <c r="AH6" s="3"/>
      <c r="AI6" s="12">
        <v>26</v>
      </c>
      <c r="AJ6" s="12">
        <v>4</v>
      </c>
      <c r="AK6" s="63">
        <v>5</v>
      </c>
      <c r="AL6" s="13"/>
      <c r="AM6" s="16">
        <f t="shared" ref="AM6:AM11" si="0">SUM(D6:AH6,AJ6*2,AK6*2,AL6+U6)</f>
        <v>34</v>
      </c>
      <c r="AO6" s="106" t="s">
        <v>35</v>
      </c>
      <c r="AP6" s="107"/>
      <c r="AR6" s="111" t="s">
        <v>34</v>
      </c>
      <c r="AS6" s="112"/>
      <c r="AU6" s="26">
        <v>1</v>
      </c>
      <c r="AV6" t="str">
        <f t="shared" ref="AV6:AV45" si="1">VLOOKUP(AU6,$BI$6:$BJ$45,2,0)</f>
        <v>Adam Terrier</v>
      </c>
      <c r="AW6" s="27">
        <f t="shared" ref="AW6:AW45" si="2">VLOOKUP($AV6,$BJ$6:$BP$45,2,0)</f>
        <v>76</v>
      </c>
      <c r="AX6" s="54">
        <f t="shared" ref="AX6:AX45" si="3">VLOOKUP($AV6,$BJ$6:$BP$45,3,0)</f>
        <v>2</v>
      </c>
      <c r="AY6" s="27">
        <f t="shared" ref="AY6:AY45" si="4">VLOOKUP($AV6,$BJ$6:$BP$45,4,0)</f>
        <v>2</v>
      </c>
      <c r="AZ6" s="27">
        <f t="shared" ref="AZ6:AZ45" si="5">VLOOKUP($AV6,$BJ$6:$BP$45,5,0)</f>
        <v>2</v>
      </c>
      <c r="BA6" s="27">
        <f t="shared" ref="BA6:BA45" si="6">VLOOKUP($AV6,$BJ$6:$BP$45,6,0)</f>
        <v>16</v>
      </c>
      <c r="BB6" s="51">
        <f t="shared" ref="BB6:BB45" si="7">VLOOKUP($AV6,$BJ$6:$BP$45,7,0)</f>
        <v>0.66666666666666663</v>
      </c>
      <c r="BI6" s="26">
        <f t="shared" ref="BI6:BI45" si="8">BR6+COUNTIF(BR6:BR45,BR6)-1</f>
        <v>8</v>
      </c>
      <c r="BJ6" t="str">
        <f t="shared" ref="BJ6" si="9">B6</f>
        <v>Thalia Léchenne</v>
      </c>
      <c r="BK6" s="64">
        <f t="shared" ref="BK6" si="10">AM6</f>
        <v>34</v>
      </c>
      <c r="BL6" s="65">
        <f t="shared" ref="BL6" si="11">COUNTIF(D6:AH6,"10")</f>
        <v>0</v>
      </c>
      <c r="BM6" s="66">
        <f t="shared" ref="BM6" si="12">COUNTIF(D6:AH6,"6")</f>
        <v>1</v>
      </c>
      <c r="BN6" s="67">
        <f t="shared" ref="BN6" si="13">COUNTIF(D6:AH6,"4")</f>
        <v>1</v>
      </c>
      <c r="BO6" s="64">
        <f t="shared" ref="BO6" si="14">(AJ6)+AK6</f>
        <v>9</v>
      </c>
      <c r="BP6" s="52">
        <f t="shared" ref="BP6" si="15">BO6/AI6</f>
        <v>0.34615384615384615</v>
      </c>
      <c r="BQ6">
        <f>BK6+(BL6*0.1)+(BM6*0.01)+(BN6*0.001)+(BO6*0.0001)</f>
        <v>34.011899999999997</v>
      </c>
      <c r="BR6" s="38">
        <f>RANK(BQ6,$BQ$6:$BQ$45)</f>
        <v>8</v>
      </c>
    </row>
    <row r="7" spans="2:70" ht="15.75" customHeight="1" x14ac:dyDescent="0.35">
      <c r="B7" s="33" t="s">
        <v>25</v>
      </c>
      <c r="C7" s="58">
        <v>1995</v>
      </c>
      <c r="D7" s="10">
        <v>1</v>
      </c>
      <c r="E7" s="10"/>
      <c r="F7" s="10"/>
      <c r="G7" s="10"/>
      <c r="H7" s="10">
        <v>2</v>
      </c>
      <c r="I7" s="10"/>
      <c r="J7" s="10"/>
      <c r="K7" s="10">
        <v>2</v>
      </c>
      <c r="L7" s="10"/>
      <c r="M7" s="10">
        <v>2</v>
      </c>
      <c r="N7" s="10"/>
      <c r="O7" s="10">
        <v>2</v>
      </c>
      <c r="P7" s="76"/>
      <c r="Q7" s="77"/>
      <c r="R7" s="77"/>
      <c r="S7" s="77"/>
      <c r="T7" s="77"/>
      <c r="U7" s="11">
        <v>1</v>
      </c>
      <c r="V7" s="11"/>
      <c r="W7" s="84"/>
      <c r="X7" s="77"/>
      <c r="Y7" s="11"/>
      <c r="Z7" s="11"/>
      <c r="AA7" s="11"/>
      <c r="AB7" s="84"/>
      <c r="AC7" s="11"/>
      <c r="AD7" s="11">
        <v>10</v>
      </c>
      <c r="AE7" s="77"/>
      <c r="AF7" s="77"/>
      <c r="AG7" s="11"/>
      <c r="AH7" s="2"/>
      <c r="AI7" s="14">
        <v>39</v>
      </c>
      <c r="AJ7" s="14">
        <v>15</v>
      </c>
      <c r="AK7" s="62">
        <v>9</v>
      </c>
      <c r="AL7" s="15">
        <v>1</v>
      </c>
      <c r="AM7" s="16">
        <f t="shared" si="0"/>
        <v>70</v>
      </c>
      <c r="AO7" s="108" t="s">
        <v>0</v>
      </c>
      <c r="AP7" s="38">
        <v>1</v>
      </c>
      <c r="AR7" s="113" t="s">
        <v>61</v>
      </c>
      <c r="AS7" s="114" t="s">
        <v>14</v>
      </c>
      <c r="AU7" s="26">
        <v>2</v>
      </c>
      <c r="AV7" t="str">
        <f t="shared" si="1"/>
        <v>Pierrik Jordan</v>
      </c>
      <c r="AW7" s="27">
        <f t="shared" si="2"/>
        <v>70</v>
      </c>
      <c r="AX7" s="54">
        <f t="shared" si="3"/>
        <v>1</v>
      </c>
      <c r="AY7" s="27">
        <f t="shared" si="4"/>
        <v>0</v>
      </c>
      <c r="AZ7" s="27">
        <f t="shared" si="5"/>
        <v>0</v>
      </c>
      <c r="BA7" s="27">
        <f t="shared" si="6"/>
        <v>24</v>
      </c>
      <c r="BB7" s="51">
        <f t="shared" si="7"/>
        <v>0.61538461538461542</v>
      </c>
      <c r="BI7" s="26">
        <f t="shared" si="8"/>
        <v>2</v>
      </c>
      <c r="BJ7" t="str">
        <f t="shared" ref="BJ7:BJ45" si="16">B7</f>
        <v>Pierrik Jordan</v>
      </c>
      <c r="BK7" s="64">
        <f t="shared" ref="BK7:BK45" si="17">AM7</f>
        <v>70</v>
      </c>
      <c r="BL7" s="65">
        <f t="shared" ref="BL7:BL45" si="18">COUNTIF(D7:AH7,"10")</f>
        <v>1</v>
      </c>
      <c r="BM7" s="66">
        <f t="shared" ref="BM7:BM45" si="19">COUNTIF(D7:AH7,"6")</f>
        <v>0</v>
      </c>
      <c r="BN7" s="67">
        <f t="shared" ref="BN7:BN45" si="20">COUNTIF(D7:AH7,"4")</f>
        <v>0</v>
      </c>
      <c r="BO7" s="64">
        <f t="shared" ref="BO7:BO45" si="21">(AJ7)+AK7</f>
        <v>24</v>
      </c>
      <c r="BP7" s="52">
        <f t="shared" ref="BP7:BP45" si="22">BO7/AI7</f>
        <v>0.61538461538461542</v>
      </c>
      <c r="BQ7">
        <f t="shared" ref="BQ7:BQ45" si="23">BK7+(BL7*0.1)+(BM7*0.01)+(BN7*0.001)+(BO7*0.0001)</f>
        <v>70.102399999999989</v>
      </c>
      <c r="BR7" s="38">
        <f t="shared" ref="BR7:BR45" si="24">RANK(BQ7,$BQ$6:$BQ$45)</f>
        <v>2</v>
      </c>
    </row>
    <row r="8" spans="2:70" ht="15" thickBot="1" x14ac:dyDescent="0.4">
      <c r="B8" s="34" t="s">
        <v>46</v>
      </c>
      <c r="C8" s="58">
        <v>2006</v>
      </c>
      <c r="D8" s="10">
        <v>2</v>
      </c>
      <c r="E8" s="10">
        <v>2</v>
      </c>
      <c r="F8" s="10">
        <v>1</v>
      </c>
      <c r="G8" s="10">
        <v>1</v>
      </c>
      <c r="H8" s="76">
        <v>1</v>
      </c>
      <c r="I8" s="76">
        <v>1</v>
      </c>
      <c r="J8" s="76"/>
      <c r="K8" s="10">
        <v>4</v>
      </c>
      <c r="L8" s="10">
        <v>4</v>
      </c>
      <c r="M8" s="10">
        <v>4</v>
      </c>
      <c r="N8" s="10">
        <v>2</v>
      </c>
      <c r="O8" s="10">
        <v>2</v>
      </c>
      <c r="P8" s="76">
        <v>2</v>
      </c>
      <c r="Q8" s="78">
        <v>1</v>
      </c>
      <c r="R8" s="78">
        <v>2</v>
      </c>
      <c r="S8" s="78"/>
      <c r="T8" s="78"/>
      <c r="U8" s="25">
        <v>1</v>
      </c>
      <c r="V8" s="25">
        <v>1</v>
      </c>
      <c r="W8" s="85"/>
      <c r="X8" s="78"/>
      <c r="Y8" s="25"/>
      <c r="Z8" s="25"/>
      <c r="AA8" s="25"/>
      <c r="AB8" s="85"/>
      <c r="AC8" s="25"/>
      <c r="AD8" s="25">
        <v>6</v>
      </c>
      <c r="AE8" s="78">
        <v>1</v>
      </c>
      <c r="AF8" s="78"/>
      <c r="AG8" s="25"/>
      <c r="AH8" s="2"/>
      <c r="AI8" s="14">
        <v>50</v>
      </c>
      <c r="AJ8" s="14">
        <v>12</v>
      </c>
      <c r="AK8" s="62"/>
      <c r="AL8" s="15"/>
      <c r="AM8" s="16">
        <f t="shared" si="0"/>
        <v>63</v>
      </c>
      <c r="AO8" s="108" t="s">
        <v>1</v>
      </c>
      <c r="AP8" s="38">
        <v>2</v>
      </c>
      <c r="AR8" s="115" t="s">
        <v>19</v>
      </c>
      <c r="AS8" s="116" t="s">
        <v>14</v>
      </c>
      <c r="AU8" s="26">
        <v>3</v>
      </c>
      <c r="AV8" t="str">
        <f t="shared" si="1"/>
        <v>Gwendolyn Bertinotti</v>
      </c>
      <c r="AW8" s="27">
        <f t="shared" si="2"/>
        <v>63</v>
      </c>
      <c r="AX8" s="54">
        <f t="shared" si="3"/>
        <v>0</v>
      </c>
      <c r="AY8" s="27">
        <f t="shared" si="4"/>
        <v>1</v>
      </c>
      <c r="AZ8" s="27">
        <f t="shared" si="5"/>
        <v>3</v>
      </c>
      <c r="BA8" s="27">
        <f t="shared" si="6"/>
        <v>12</v>
      </c>
      <c r="BB8" s="51">
        <f t="shared" si="7"/>
        <v>0.24</v>
      </c>
      <c r="BI8" s="26">
        <f t="shared" si="8"/>
        <v>3</v>
      </c>
      <c r="BJ8" t="str">
        <f t="shared" si="16"/>
        <v>Gwendolyn Bertinotti</v>
      </c>
      <c r="BK8" s="64">
        <f t="shared" si="17"/>
        <v>63</v>
      </c>
      <c r="BL8" s="65">
        <f t="shared" si="18"/>
        <v>0</v>
      </c>
      <c r="BM8" s="66">
        <f t="shared" si="19"/>
        <v>1</v>
      </c>
      <c r="BN8" s="67">
        <f t="shared" si="20"/>
        <v>3</v>
      </c>
      <c r="BO8" s="64">
        <f t="shared" si="21"/>
        <v>12</v>
      </c>
      <c r="BP8" s="52">
        <f t="shared" si="22"/>
        <v>0.24</v>
      </c>
      <c r="BQ8">
        <f t="shared" si="23"/>
        <v>63.014199999999995</v>
      </c>
      <c r="BR8" s="38">
        <f t="shared" si="24"/>
        <v>3</v>
      </c>
    </row>
    <row r="9" spans="2:70" ht="15" customHeight="1" x14ac:dyDescent="0.35">
      <c r="B9" s="34" t="s">
        <v>18</v>
      </c>
      <c r="C9" s="58">
        <v>1997</v>
      </c>
      <c r="D9" s="10">
        <v>10</v>
      </c>
      <c r="E9" s="10"/>
      <c r="F9" s="10">
        <v>1</v>
      </c>
      <c r="G9" s="10"/>
      <c r="H9" s="10"/>
      <c r="I9" s="10"/>
      <c r="J9" s="10"/>
      <c r="K9" s="10">
        <v>6</v>
      </c>
      <c r="L9" s="10"/>
      <c r="M9" s="10">
        <v>6</v>
      </c>
      <c r="N9" s="10"/>
      <c r="O9" s="10"/>
      <c r="P9" s="76"/>
      <c r="Q9" s="77"/>
      <c r="R9" s="77"/>
      <c r="S9" s="77"/>
      <c r="T9" s="77"/>
      <c r="U9" s="11">
        <v>6</v>
      </c>
      <c r="V9" s="11"/>
      <c r="W9" s="84"/>
      <c r="X9" s="77"/>
      <c r="Y9" s="11"/>
      <c r="Z9" s="11"/>
      <c r="AA9" s="11"/>
      <c r="AB9" s="84"/>
      <c r="AC9" s="11"/>
      <c r="AD9" s="11"/>
      <c r="AE9" s="77"/>
      <c r="AF9" s="77"/>
      <c r="AG9" s="11"/>
      <c r="AH9" s="2"/>
      <c r="AI9" s="14">
        <v>19</v>
      </c>
      <c r="AJ9" s="14">
        <v>8</v>
      </c>
      <c r="AK9" s="62">
        <v>3</v>
      </c>
      <c r="AL9" s="15">
        <v>1</v>
      </c>
      <c r="AM9" s="16">
        <f t="shared" si="0"/>
        <v>58</v>
      </c>
      <c r="AO9" s="108" t="s">
        <v>2</v>
      </c>
      <c r="AP9" s="38">
        <v>4</v>
      </c>
      <c r="AR9" s="18"/>
      <c r="AS9" s="19"/>
      <c r="AU9" s="26">
        <v>4</v>
      </c>
      <c r="AV9" t="str">
        <f t="shared" si="1"/>
        <v>Jessica Gurba</v>
      </c>
      <c r="AW9" s="27">
        <f t="shared" si="2"/>
        <v>58</v>
      </c>
      <c r="AX9" s="54">
        <f t="shared" si="3"/>
        <v>1</v>
      </c>
      <c r="AY9" s="27">
        <f t="shared" si="4"/>
        <v>3</v>
      </c>
      <c r="AZ9" s="27">
        <f t="shared" si="5"/>
        <v>0</v>
      </c>
      <c r="BA9" s="27">
        <f t="shared" si="6"/>
        <v>11</v>
      </c>
      <c r="BB9" s="51">
        <f t="shared" si="7"/>
        <v>0.57894736842105265</v>
      </c>
      <c r="BI9" s="26">
        <f t="shared" si="8"/>
        <v>4</v>
      </c>
      <c r="BJ9" t="str">
        <f t="shared" si="16"/>
        <v>Jessica Gurba</v>
      </c>
      <c r="BK9" s="64">
        <f t="shared" si="17"/>
        <v>58</v>
      </c>
      <c r="BL9" s="65">
        <f t="shared" si="18"/>
        <v>1</v>
      </c>
      <c r="BM9" s="66">
        <f t="shared" si="19"/>
        <v>3</v>
      </c>
      <c r="BN9" s="67">
        <f t="shared" si="20"/>
        <v>0</v>
      </c>
      <c r="BO9" s="64">
        <f t="shared" si="21"/>
        <v>11</v>
      </c>
      <c r="BP9" s="52">
        <f t="shared" si="22"/>
        <v>0.57894736842105265</v>
      </c>
      <c r="BQ9">
        <f t="shared" si="23"/>
        <v>58.131100000000004</v>
      </c>
      <c r="BR9" s="38">
        <f t="shared" si="24"/>
        <v>4</v>
      </c>
    </row>
    <row r="10" spans="2:70" ht="14.5" customHeight="1" x14ac:dyDescent="0.35">
      <c r="B10" s="34" t="s">
        <v>16</v>
      </c>
      <c r="C10" s="58">
        <v>2002</v>
      </c>
      <c r="D10" s="10"/>
      <c r="E10" s="10"/>
      <c r="F10" s="10"/>
      <c r="G10" s="10"/>
      <c r="H10" s="10"/>
      <c r="I10" s="10"/>
      <c r="J10" s="10"/>
      <c r="K10" s="10">
        <v>1</v>
      </c>
      <c r="L10" s="10"/>
      <c r="M10" s="10">
        <v>1</v>
      </c>
      <c r="N10" s="10"/>
      <c r="O10" s="10"/>
      <c r="P10" s="76"/>
      <c r="Q10" s="77">
        <v>1</v>
      </c>
      <c r="R10" s="77"/>
      <c r="S10" s="77"/>
      <c r="T10" s="77"/>
      <c r="U10" s="11">
        <v>1</v>
      </c>
      <c r="V10" s="11"/>
      <c r="W10" s="84"/>
      <c r="X10" s="77"/>
      <c r="Y10" s="11"/>
      <c r="Z10" s="11"/>
      <c r="AA10" s="11"/>
      <c r="AB10" s="84"/>
      <c r="AC10" s="11"/>
      <c r="AD10" s="11">
        <v>1</v>
      </c>
      <c r="AE10" s="77">
        <v>2</v>
      </c>
      <c r="AF10" s="77"/>
      <c r="AG10" s="11"/>
      <c r="AH10" s="2"/>
      <c r="AI10" s="14">
        <v>23</v>
      </c>
      <c r="AJ10" s="14">
        <v>2</v>
      </c>
      <c r="AK10" s="62">
        <v>1</v>
      </c>
      <c r="AL10" s="15">
        <v>4</v>
      </c>
      <c r="AM10" s="16">
        <f t="shared" si="0"/>
        <v>18</v>
      </c>
      <c r="AO10" s="108" t="s">
        <v>3</v>
      </c>
      <c r="AP10" s="38">
        <v>6</v>
      </c>
      <c r="AT10" s="1"/>
      <c r="AU10" s="26">
        <v>5</v>
      </c>
      <c r="AV10" t="str">
        <f t="shared" si="1"/>
        <v>Arnaud Schmitt</v>
      </c>
      <c r="AW10" s="27">
        <f t="shared" si="2"/>
        <v>47</v>
      </c>
      <c r="AX10" s="54">
        <f t="shared" si="3"/>
        <v>1</v>
      </c>
      <c r="AY10" s="27">
        <f t="shared" si="4"/>
        <v>1</v>
      </c>
      <c r="AZ10" s="27">
        <f t="shared" si="5"/>
        <v>1</v>
      </c>
      <c r="BA10" s="27">
        <f t="shared" si="6"/>
        <v>9</v>
      </c>
      <c r="BB10" s="51">
        <f t="shared" si="7"/>
        <v>0.5</v>
      </c>
      <c r="BI10" s="26">
        <f t="shared" si="8"/>
        <v>14</v>
      </c>
      <c r="BJ10" t="str">
        <f t="shared" si="16"/>
        <v>Ludovic de Smet</v>
      </c>
      <c r="BK10" s="64">
        <f t="shared" si="17"/>
        <v>18</v>
      </c>
      <c r="BL10" s="65">
        <f t="shared" si="18"/>
        <v>0</v>
      </c>
      <c r="BM10" s="66">
        <f t="shared" si="19"/>
        <v>0</v>
      </c>
      <c r="BN10" s="67">
        <f t="shared" si="20"/>
        <v>0</v>
      </c>
      <c r="BO10" s="64">
        <f t="shared" si="21"/>
        <v>3</v>
      </c>
      <c r="BP10" s="52">
        <f t="shared" si="22"/>
        <v>0.13043478260869565</v>
      </c>
      <c r="BQ10">
        <f t="shared" si="23"/>
        <v>18.000299999999999</v>
      </c>
      <c r="BR10" s="38">
        <f t="shared" si="24"/>
        <v>14</v>
      </c>
    </row>
    <row r="11" spans="2:70" ht="15" customHeight="1" x14ac:dyDescent="0.35">
      <c r="B11" s="34" t="s">
        <v>45</v>
      </c>
      <c r="C11" s="58">
        <v>2006</v>
      </c>
      <c r="D11" s="10"/>
      <c r="E11" s="10"/>
      <c r="F11" s="10">
        <v>1</v>
      </c>
      <c r="G11" s="10"/>
      <c r="H11" s="10"/>
      <c r="I11" s="10"/>
      <c r="J11" s="10"/>
      <c r="K11" s="10"/>
      <c r="L11" s="10"/>
      <c r="M11" s="10"/>
      <c r="N11" s="10"/>
      <c r="O11" s="10"/>
      <c r="P11" s="76"/>
      <c r="Q11" s="77"/>
      <c r="R11" s="77"/>
      <c r="S11" s="77"/>
      <c r="T11" s="77"/>
      <c r="U11" s="11"/>
      <c r="V11" s="11"/>
      <c r="W11" s="84"/>
      <c r="X11" s="77"/>
      <c r="Y11" s="11"/>
      <c r="Z11" s="11"/>
      <c r="AA11" s="11"/>
      <c r="AB11" s="84"/>
      <c r="AC11" s="11"/>
      <c r="AD11" s="11"/>
      <c r="AE11" s="77"/>
      <c r="AF11" s="77"/>
      <c r="AG11" s="11"/>
      <c r="AH11" s="2"/>
      <c r="AI11" s="14">
        <v>2</v>
      </c>
      <c r="AJ11" s="14">
        <v>0</v>
      </c>
      <c r="AK11" s="62"/>
      <c r="AL11" s="15"/>
      <c r="AM11" s="16">
        <f t="shared" si="0"/>
        <v>1</v>
      </c>
      <c r="AO11" s="108" t="s">
        <v>4</v>
      </c>
      <c r="AP11" s="38">
        <v>10</v>
      </c>
      <c r="AU11" s="26">
        <v>6</v>
      </c>
      <c r="AV11" t="str">
        <f t="shared" si="1"/>
        <v>Félix Theubet</v>
      </c>
      <c r="AW11" s="27">
        <f t="shared" si="2"/>
        <v>38</v>
      </c>
      <c r="AX11" s="54">
        <f t="shared" si="3"/>
        <v>2</v>
      </c>
      <c r="AY11" s="27">
        <f t="shared" si="4"/>
        <v>0</v>
      </c>
      <c r="AZ11" s="27">
        <f t="shared" si="5"/>
        <v>0</v>
      </c>
      <c r="BA11" s="27">
        <f t="shared" si="6"/>
        <v>9</v>
      </c>
      <c r="BB11" s="51">
        <f t="shared" si="7"/>
        <v>1</v>
      </c>
      <c r="BI11" s="26">
        <f t="shared" si="8"/>
        <v>38</v>
      </c>
      <c r="BJ11" t="str">
        <f t="shared" si="16"/>
        <v>Wyatt Reichen</v>
      </c>
      <c r="BK11" s="64">
        <f t="shared" si="17"/>
        <v>1</v>
      </c>
      <c r="BL11" s="65">
        <f t="shared" si="18"/>
        <v>0</v>
      </c>
      <c r="BM11" s="66">
        <f t="shared" si="19"/>
        <v>0</v>
      </c>
      <c r="BN11" s="67">
        <f t="shared" si="20"/>
        <v>0</v>
      </c>
      <c r="BO11" s="64">
        <f t="shared" si="21"/>
        <v>0</v>
      </c>
      <c r="BP11" s="52">
        <f t="shared" si="22"/>
        <v>0</v>
      </c>
      <c r="BQ11">
        <f t="shared" si="23"/>
        <v>1</v>
      </c>
      <c r="BR11" s="38">
        <f t="shared" si="24"/>
        <v>34</v>
      </c>
    </row>
    <row r="12" spans="2:70" ht="15" thickBot="1" x14ac:dyDescent="0.4">
      <c r="B12" s="34" t="s">
        <v>43</v>
      </c>
      <c r="C12" s="58">
        <v>2012</v>
      </c>
      <c r="D12" s="10">
        <v>4</v>
      </c>
      <c r="E12" s="10"/>
      <c r="F12" s="10"/>
      <c r="G12" s="10"/>
      <c r="H12" s="10"/>
      <c r="I12" s="10"/>
      <c r="J12" s="10"/>
      <c r="K12" s="10">
        <v>6</v>
      </c>
      <c r="L12" s="10"/>
      <c r="M12" s="10">
        <v>10</v>
      </c>
      <c r="N12" s="10"/>
      <c r="O12" s="10"/>
      <c r="P12" s="76"/>
      <c r="Q12" s="77"/>
      <c r="R12" s="77"/>
      <c r="S12" s="77"/>
      <c r="T12" s="77"/>
      <c r="U12" s="11"/>
      <c r="V12" s="11"/>
      <c r="W12" s="84"/>
      <c r="X12" s="90">
        <v>4</v>
      </c>
      <c r="Y12" s="11">
        <v>10</v>
      </c>
      <c r="Z12" s="11"/>
      <c r="AA12" s="11"/>
      <c r="AB12" s="84"/>
      <c r="AC12" s="11"/>
      <c r="AD12" s="11">
        <v>6</v>
      </c>
      <c r="AE12" s="77"/>
      <c r="AF12" s="77"/>
      <c r="AG12" s="11"/>
      <c r="AH12" s="2"/>
      <c r="AI12" s="14">
        <v>24</v>
      </c>
      <c r="AJ12" s="14">
        <v>16</v>
      </c>
      <c r="AK12" s="62"/>
      <c r="AL12" s="15"/>
      <c r="AM12" s="16">
        <f>SUM(D12:AH12,AJ12*2,AK12*2,AL12+U12+X12)</f>
        <v>76</v>
      </c>
      <c r="AO12" s="109" t="s">
        <v>36</v>
      </c>
      <c r="AP12" s="110" t="s">
        <v>5</v>
      </c>
      <c r="AU12" s="26">
        <v>7</v>
      </c>
      <c r="AV12" t="str">
        <f t="shared" si="1"/>
        <v>Maël Chevillat</v>
      </c>
      <c r="AW12" s="27">
        <f t="shared" si="2"/>
        <v>35</v>
      </c>
      <c r="AX12" s="54">
        <f t="shared" si="3"/>
        <v>0</v>
      </c>
      <c r="AY12" s="27">
        <f t="shared" si="4"/>
        <v>2</v>
      </c>
      <c r="AZ12" s="27">
        <f t="shared" si="5"/>
        <v>1</v>
      </c>
      <c r="BA12" s="27">
        <f t="shared" si="6"/>
        <v>7</v>
      </c>
      <c r="BB12" s="51">
        <f t="shared" si="7"/>
        <v>0.3888888888888889</v>
      </c>
      <c r="BI12" s="26">
        <f t="shared" si="8"/>
        <v>1</v>
      </c>
      <c r="BJ12" t="str">
        <f t="shared" si="16"/>
        <v>Adam Terrier</v>
      </c>
      <c r="BK12" s="64">
        <f t="shared" si="17"/>
        <v>76</v>
      </c>
      <c r="BL12" s="65">
        <f t="shared" si="18"/>
        <v>2</v>
      </c>
      <c r="BM12" s="66">
        <f t="shared" si="19"/>
        <v>2</v>
      </c>
      <c r="BN12" s="67">
        <f t="shared" si="20"/>
        <v>2</v>
      </c>
      <c r="BO12" s="64">
        <f t="shared" si="21"/>
        <v>16</v>
      </c>
      <c r="BP12" s="52">
        <f t="shared" si="22"/>
        <v>0.66666666666666663</v>
      </c>
      <c r="BQ12">
        <f t="shared" si="23"/>
        <v>76.22359999999999</v>
      </c>
      <c r="BR12" s="38">
        <f t="shared" si="24"/>
        <v>1</v>
      </c>
    </row>
    <row r="13" spans="2:70" x14ac:dyDescent="0.35">
      <c r="B13" s="34" t="s">
        <v>42</v>
      </c>
      <c r="C13" s="58">
        <v>2012</v>
      </c>
      <c r="D13" s="10">
        <v>1</v>
      </c>
      <c r="E13" s="10"/>
      <c r="F13" s="10">
        <v>1</v>
      </c>
      <c r="G13" s="10"/>
      <c r="H13" s="10"/>
      <c r="I13" s="10"/>
      <c r="J13" s="10"/>
      <c r="K13" s="10">
        <v>1</v>
      </c>
      <c r="L13" s="10"/>
      <c r="M13" s="10"/>
      <c r="N13" s="10"/>
      <c r="O13" s="24"/>
      <c r="P13" s="79"/>
      <c r="Q13" s="77"/>
      <c r="R13" s="77"/>
      <c r="S13" s="77"/>
      <c r="T13" s="77"/>
      <c r="U13" s="11"/>
      <c r="V13" s="11"/>
      <c r="W13" s="84"/>
      <c r="X13" s="90">
        <v>6</v>
      </c>
      <c r="Y13" s="11">
        <v>4</v>
      </c>
      <c r="Z13" s="11"/>
      <c r="AA13" s="11"/>
      <c r="AB13" s="84"/>
      <c r="AC13" s="11"/>
      <c r="AD13" s="11">
        <v>10</v>
      </c>
      <c r="AE13" s="77"/>
      <c r="AF13" s="77"/>
      <c r="AG13" s="11"/>
      <c r="AH13" s="2"/>
      <c r="AI13" s="14">
        <v>18</v>
      </c>
      <c r="AJ13" s="14">
        <v>9</v>
      </c>
      <c r="AK13" s="62"/>
      <c r="AL13" s="15"/>
      <c r="AM13" s="16">
        <f>SUM(D13:AH13,AJ13*2,AK13*2,AL13+U13+X13)</f>
        <v>47</v>
      </c>
      <c r="AP13" s="1"/>
      <c r="AR13" s="17"/>
      <c r="AS13" s="17"/>
      <c r="AU13" s="26">
        <v>8</v>
      </c>
      <c r="AV13" t="str">
        <f t="shared" si="1"/>
        <v>Thalia Léchenne</v>
      </c>
      <c r="AW13" s="27">
        <f t="shared" si="2"/>
        <v>34</v>
      </c>
      <c r="AX13" s="54">
        <f t="shared" si="3"/>
        <v>0</v>
      </c>
      <c r="AY13" s="27">
        <f t="shared" si="4"/>
        <v>1</v>
      </c>
      <c r="AZ13" s="27">
        <f t="shared" si="5"/>
        <v>1</v>
      </c>
      <c r="BA13" s="27">
        <f t="shared" si="6"/>
        <v>9</v>
      </c>
      <c r="BB13" s="51">
        <f t="shared" si="7"/>
        <v>0.34615384615384615</v>
      </c>
      <c r="BI13" s="26">
        <f t="shared" si="8"/>
        <v>5</v>
      </c>
      <c r="BJ13" t="str">
        <f t="shared" si="16"/>
        <v>Arnaud Schmitt</v>
      </c>
      <c r="BK13" s="64">
        <f t="shared" si="17"/>
        <v>47</v>
      </c>
      <c r="BL13" s="65">
        <f t="shared" si="18"/>
        <v>1</v>
      </c>
      <c r="BM13" s="66">
        <f t="shared" si="19"/>
        <v>1</v>
      </c>
      <c r="BN13" s="67">
        <f t="shared" si="20"/>
        <v>1</v>
      </c>
      <c r="BO13" s="64">
        <f t="shared" si="21"/>
        <v>9</v>
      </c>
      <c r="BP13" s="52">
        <f t="shared" si="22"/>
        <v>0.5</v>
      </c>
      <c r="BQ13">
        <f t="shared" si="23"/>
        <v>47.111899999999999</v>
      </c>
      <c r="BR13" s="38">
        <f t="shared" si="24"/>
        <v>5</v>
      </c>
    </row>
    <row r="14" spans="2:70" x14ac:dyDescent="0.35">
      <c r="B14" s="34" t="s">
        <v>24</v>
      </c>
      <c r="C14" s="58">
        <v>2013</v>
      </c>
      <c r="D14" s="10"/>
      <c r="E14" s="10"/>
      <c r="F14" s="10">
        <v>1</v>
      </c>
      <c r="G14" s="10"/>
      <c r="H14" s="10"/>
      <c r="I14" s="10"/>
      <c r="J14" s="10"/>
      <c r="K14" s="10"/>
      <c r="L14" s="10"/>
      <c r="M14" s="10"/>
      <c r="N14" s="10"/>
      <c r="O14" s="24"/>
      <c r="P14" s="79"/>
      <c r="Q14" s="77"/>
      <c r="R14" s="77"/>
      <c r="S14" s="77"/>
      <c r="T14" s="77"/>
      <c r="U14" s="11"/>
      <c r="V14" s="11"/>
      <c r="W14" s="84"/>
      <c r="X14" s="77"/>
      <c r="Y14" s="11">
        <v>4</v>
      </c>
      <c r="Z14" s="11"/>
      <c r="AA14" s="11"/>
      <c r="AB14" s="84"/>
      <c r="AC14" s="11"/>
      <c r="AD14" s="11">
        <v>2</v>
      </c>
      <c r="AE14" s="11"/>
      <c r="AF14" s="11"/>
      <c r="AG14" s="11"/>
      <c r="AH14" s="2"/>
      <c r="AI14" s="14">
        <v>9</v>
      </c>
      <c r="AJ14" s="14">
        <v>3</v>
      </c>
      <c r="AK14" s="62"/>
      <c r="AL14" s="15"/>
      <c r="AM14" s="16">
        <f t="shared" ref="AM14:AM45" si="25">SUM(D14:AH14,AJ14*2,AK14*2,AL14+U14)</f>
        <v>13</v>
      </c>
      <c r="AU14" s="26">
        <v>9</v>
      </c>
      <c r="AV14" t="str">
        <f t="shared" si="1"/>
        <v>Basile Crelier</v>
      </c>
      <c r="AW14" s="27">
        <f t="shared" si="2"/>
        <v>31</v>
      </c>
      <c r="AX14" s="54">
        <f t="shared" si="3"/>
        <v>1</v>
      </c>
      <c r="AY14" s="27">
        <f t="shared" si="4"/>
        <v>1</v>
      </c>
      <c r="AZ14" s="27">
        <f t="shared" si="5"/>
        <v>0</v>
      </c>
      <c r="BA14" s="27">
        <f t="shared" si="6"/>
        <v>6</v>
      </c>
      <c r="BB14" s="51">
        <f t="shared" si="7"/>
        <v>0.5</v>
      </c>
      <c r="BI14" s="26">
        <f t="shared" si="8"/>
        <v>22</v>
      </c>
      <c r="BJ14" t="str">
        <f t="shared" si="16"/>
        <v>Flavien Crelier</v>
      </c>
      <c r="BK14" s="64">
        <f t="shared" si="17"/>
        <v>13</v>
      </c>
      <c r="BL14" s="65">
        <f t="shared" si="18"/>
        <v>0</v>
      </c>
      <c r="BM14" s="66">
        <f t="shared" si="19"/>
        <v>0</v>
      </c>
      <c r="BN14" s="67">
        <f t="shared" si="20"/>
        <v>1</v>
      </c>
      <c r="BO14" s="64">
        <f t="shared" si="21"/>
        <v>3</v>
      </c>
      <c r="BP14" s="52">
        <f t="shared" si="22"/>
        <v>0.33333333333333331</v>
      </c>
      <c r="BQ14">
        <f t="shared" si="23"/>
        <v>13.001299999999999</v>
      </c>
      <c r="BR14" s="38">
        <f t="shared" si="24"/>
        <v>22</v>
      </c>
    </row>
    <row r="15" spans="2:70" ht="15" customHeight="1" x14ac:dyDescent="0.35">
      <c r="B15" s="34" t="s">
        <v>22</v>
      </c>
      <c r="C15" s="58">
        <v>1998</v>
      </c>
      <c r="D15" s="10"/>
      <c r="E15" s="10"/>
      <c r="F15" s="10"/>
      <c r="G15" s="10"/>
      <c r="H15" s="10"/>
      <c r="I15" s="10"/>
      <c r="J15" s="10"/>
      <c r="K15" s="10"/>
      <c r="L15" s="10"/>
      <c r="M15" s="10"/>
      <c r="N15" s="10"/>
      <c r="O15" s="24"/>
      <c r="P15" s="79"/>
      <c r="Q15" s="77"/>
      <c r="R15" s="77"/>
      <c r="S15" s="77"/>
      <c r="T15" s="77"/>
      <c r="U15" s="11"/>
      <c r="V15" s="11"/>
      <c r="W15" s="84"/>
      <c r="X15" s="77"/>
      <c r="Y15" s="11"/>
      <c r="Z15" s="11"/>
      <c r="AA15" s="11"/>
      <c r="AB15" s="84"/>
      <c r="AC15" s="11"/>
      <c r="AD15" s="11"/>
      <c r="AE15" s="77"/>
      <c r="AF15" s="77"/>
      <c r="AG15" s="11"/>
      <c r="AH15" s="2"/>
      <c r="AI15" s="14">
        <v>12</v>
      </c>
      <c r="AJ15" s="14"/>
      <c r="AK15" s="62">
        <v>7</v>
      </c>
      <c r="AL15" s="15"/>
      <c r="AM15" s="16">
        <f t="shared" si="25"/>
        <v>14</v>
      </c>
      <c r="AU15" s="26">
        <v>10</v>
      </c>
      <c r="AV15" t="str">
        <f t="shared" si="1"/>
        <v>Nicolas Currat</v>
      </c>
      <c r="AW15" s="27">
        <f t="shared" si="2"/>
        <v>21</v>
      </c>
      <c r="AX15" s="54">
        <f t="shared" si="3"/>
        <v>0</v>
      </c>
      <c r="AY15" s="27">
        <f t="shared" si="4"/>
        <v>1</v>
      </c>
      <c r="AZ15" s="27">
        <f t="shared" si="5"/>
        <v>2</v>
      </c>
      <c r="BA15" s="27">
        <f t="shared" si="6"/>
        <v>3</v>
      </c>
      <c r="BB15" s="51">
        <f t="shared" si="7"/>
        <v>0.25</v>
      </c>
      <c r="BI15" s="26">
        <f t="shared" si="8"/>
        <v>17</v>
      </c>
      <c r="BJ15" t="str">
        <f t="shared" si="16"/>
        <v>Alexandra Déboeuf</v>
      </c>
      <c r="BK15" s="64">
        <f t="shared" si="17"/>
        <v>14</v>
      </c>
      <c r="BL15" s="65">
        <f t="shared" si="18"/>
        <v>0</v>
      </c>
      <c r="BM15" s="66">
        <f t="shared" si="19"/>
        <v>0</v>
      </c>
      <c r="BN15" s="67">
        <f t="shared" si="20"/>
        <v>0</v>
      </c>
      <c r="BO15" s="64">
        <f t="shared" si="21"/>
        <v>7</v>
      </c>
      <c r="BP15" s="52">
        <f t="shared" si="22"/>
        <v>0.58333333333333337</v>
      </c>
      <c r="BQ15">
        <f t="shared" si="23"/>
        <v>14.0007</v>
      </c>
      <c r="BR15" s="38">
        <f t="shared" si="24"/>
        <v>17</v>
      </c>
    </row>
    <row r="16" spans="2:70" x14ac:dyDescent="0.35">
      <c r="B16" s="34" t="s">
        <v>50</v>
      </c>
      <c r="C16" s="58">
        <v>2013</v>
      </c>
      <c r="D16" s="10">
        <v>6</v>
      </c>
      <c r="E16" s="10"/>
      <c r="F16" s="10">
        <v>1</v>
      </c>
      <c r="G16" s="10"/>
      <c r="H16" s="10"/>
      <c r="I16" s="10"/>
      <c r="J16" s="10"/>
      <c r="K16" s="10"/>
      <c r="L16" s="10"/>
      <c r="M16" s="10"/>
      <c r="N16" s="10"/>
      <c r="O16" s="10"/>
      <c r="P16" s="76"/>
      <c r="Q16" s="77"/>
      <c r="R16" s="77"/>
      <c r="S16" s="77"/>
      <c r="T16" s="77"/>
      <c r="U16" s="11"/>
      <c r="V16" s="11"/>
      <c r="W16" s="84"/>
      <c r="X16" s="77"/>
      <c r="Y16" s="11"/>
      <c r="Z16" s="11"/>
      <c r="AA16" s="11"/>
      <c r="AB16" s="84"/>
      <c r="AC16" s="11"/>
      <c r="AD16" s="11"/>
      <c r="AE16" s="77"/>
      <c r="AF16" s="77"/>
      <c r="AG16" s="11"/>
      <c r="AH16" s="2"/>
      <c r="AI16" s="14">
        <v>6</v>
      </c>
      <c r="AJ16" s="14">
        <v>3</v>
      </c>
      <c r="AK16" s="62"/>
      <c r="AL16" s="15"/>
      <c r="AM16" s="16">
        <f t="shared" si="25"/>
        <v>13</v>
      </c>
      <c r="AO16" s="104"/>
      <c r="AU16" s="26">
        <v>11</v>
      </c>
      <c r="AV16" t="str">
        <f t="shared" si="1"/>
        <v>Léandre Crelier</v>
      </c>
      <c r="AW16" s="27">
        <f t="shared" si="2"/>
        <v>21</v>
      </c>
      <c r="AX16" s="54">
        <f t="shared" si="3"/>
        <v>0</v>
      </c>
      <c r="AY16" s="27">
        <f t="shared" si="4"/>
        <v>1</v>
      </c>
      <c r="AZ16" s="27">
        <f t="shared" si="5"/>
        <v>1</v>
      </c>
      <c r="BA16" s="27">
        <f t="shared" si="6"/>
        <v>5</v>
      </c>
      <c r="BB16" s="51">
        <f t="shared" si="7"/>
        <v>0.5</v>
      </c>
      <c r="BI16" s="26">
        <f t="shared" si="8"/>
        <v>20</v>
      </c>
      <c r="BJ16" t="str">
        <f t="shared" si="16"/>
        <v>Lucille Caraux</v>
      </c>
      <c r="BK16" s="64">
        <f t="shared" si="17"/>
        <v>13</v>
      </c>
      <c r="BL16" s="65">
        <f t="shared" si="18"/>
        <v>0</v>
      </c>
      <c r="BM16" s="66">
        <f t="shared" si="19"/>
        <v>1</v>
      </c>
      <c r="BN16" s="67">
        <f t="shared" si="20"/>
        <v>0</v>
      </c>
      <c r="BO16" s="64">
        <f t="shared" si="21"/>
        <v>3</v>
      </c>
      <c r="BP16" s="52">
        <f t="shared" si="22"/>
        <v>0.5</v>
      </c>
      <c r="BQ16">
        <f t="shared" si="23"/>
        <v>13.010299999999999</v>
      </c>
      <c r="BR16" s="38">
        <f t="shared" si="24"/>
        <v>18</v>
      </c>
    </row>
    <row r="17" spans="2:70" x14ac:dyDescent="0.35">
      <c r="B17" s="34" t="s">
        <v>23</v>
      </c>
      <c r="C17" s="58">
        <v>2014</v>
      </c>
      <c r="D17" s="10">
        <v>6</v>
      </c>
      <c r="E17" s="10"/>
      <c r="F17" s="10"/>
      <c r="G17" s="10"/>
      <c r="H17" s="10"/>
      <c r="I17" s="10"/>
      <c r="J17" s="10"/>
      <c r="K17" s="10"/>
      <c r="L17" s="10"/>
      <c r="M17" s="10"/>
      <c r="N17" s="10"/>
      <c r="O17" s="10"/>
      <c r="P17" s="76"/>
      <c r="Q17" s="77"/>
      <c r="R17" s="77"/>
      <c r="S17" s="77"/>
      <c r="T17" s="77"/>
      <c r="U17" s="11"/>
      <c r="V17" s="11"/>
      <c r="W17" s="84"/>
      <c r="X17" s="77"/>
      <c r="Y17" s="11"/>
      <c r="Z17" s="11"/>
      <c r="AA17" s="11"/>
      <c r="AB17" s="84"/>
      <c r="AC17" s="11"/>
      <c r="AD17" s="11">
        <v>2</v>
      </c>
      <c r="AE17" s="77"/>
      <c r="AF17" s="77"/>
      <c r="AG17" s="11"/>
      <c r="AH17" s="2"/>
      <c r="AI17" s="14">
        <v>3</v>
      </c>
      <c r="AJ17" s="14">
        <v>2</v>
      </c>
      <c r="AK17" s="62"/>
      <c r="AL17" s="15"/>
      <c r="AM17" s="16">
        <f t="shared" si="25"/>
        <v>12</v>
      </c>
      <c r="AO17" s="104"/>
      <c r="AU17" s="26">
        <v>12</v>
      </c>
      <c r="AV17" t="str">
        <f t="shared" si="1"/>
        <v>Anaïs Terrier</v>
      </c>
      <c r="AW17" s="27">
        <f t="shared" si="2"/>
        <v>20</v>
      </c>
      <c r="AX17" s="54">
        <f t="shared" si="3"/>
        <v>0</v>
      </c>
      <c r="AY17" s="27">
        <f t="shared" si="4"/>
        <v>1</v>
      </c>
      <c r="AZ17" s="27">
        <f t="shared" si="5"/>
        <v>1</v>
      </c>
      <c r="BA17" s="27">
        <f t="shared" si="6"/>
        <v>4</v>
      </c>
      <c r="BB17" s="51">
        <f t="shared" si="7"/>
        <v>0.4</v>
      </c>
      <c r="BI17" s="26">
        <f t="shared" si="8"/>
        <v>23</v>
      </c>
      <c r="BJ17" t="str">
        <f t="shared" si="16"/>
        <v>Philémon Maître</v>
      </c>
      <c r="BK17" s="64">
        <f t="shared" si="17"/>
        <v>12</v>
      </c>
      <c r="BL17" s="65">
        <f t="shared" si="18"/>
        <v>0</v>
      </c>
      <c r="BM17" s="66">
        <f t="shared" si="19"/>
        <v>1</v>
      </c>
      <c r="BN17" s="67">
        <f t="shared" si="20"/>
        <v>0</v>
      </c>
      <c r="BO17" s="64">
        <f t="shared" si="21"/>
        <v>2</v>
      </c>
      <c r="BP17" s="52">
        <f t="shared" si="22"/>
        <v>0.66666666666666663</v>
      </c>
      <c r="BQ17">
        <f t="shared" si="23"/>
        <v>12.010199999999999</v>
      </c>
      <c r="BR17" s="38">
        <f t="shared" si="24"/>
        <v>23</v>
      </c>
    </row>
    <row r="18" spans="2:70" x14ac:dyDescent="0.35">
      <c r="B18" s="34" t="s">
        <v>44</v>
      </c>
      <c r="C18" s="58">
        <v>2008</v>
      </c>
      <c r="D18" s="10"/>
      <c r="E18" s="10"/>
      <c r="F18" s="10"/>
      <c r="G18" s="10"/>
      <c r="H18" s="10"/>
      <c r="I18" s="10"/>
      <c r="J18" s="10"/>
      <c r="K18" s="10"/>
      <c r="L18" s="10"/>
      <c r="M18" s="10"/>
      <c r="N18" s="10"/>
      <c r="O18" s="10"/>
      <c r="P18" s="76"/>
      <c r="Q18" s="77"/>
      <c r="R18" s="77"/>
      <c r="S18" s="77"/>
      <c r="T18" s="77"/>
      <c r="U18" s="11"/>
      <c r="V18" s="11"/>
      <c r="W18" s="84"/>
      <c r="X18" s="77"/>
      <c r="Y18" s="11"/>
      <c r="Z18" s="11"/>
      <c r="AA18" s="11"/>
      <c r="AB18" s="84"/>
      <c r="AC18" s="11"/>
      <c r="AD18" s="11">
        <v>10</v>
      </c>
      <c r="AE18" s="77"/>
      <c r="AF18" s="77"/>
      <c r="AG18" s="11"/>
      <c r="AH18" s="2"/>
      <c r="AI18" s="14">
        <v>4</v>
      </c>
      <c r="AJ18" s="14">
        <v>4</v>
      </c>
      <c r="AK18" s="62"/>
      <c r="AL18" s="15"/>
      <c r="AM18" s="16">
        <f t="shared" si="25"/>
        <v>18</v>
      </c>
      <c r="AU18" s="26">
        <v>13</v>
      </c>
      <c r="AV18" t="str">
        <f t="shared" si="1"/>
        <v>Lily Fridez</v>
      </c>
      <c r="AW18" s="27">
        <f t="shared" si="2"/>
        <v>18</v>
      </c>
      <c r="AX18" s="54">
        <f t="shared" si="3"/>
        <v>1</v>
      </c>
      <c r="AY18" s="27">
        <f t="shared" si="4"/>
        <v>0</v>
      </c>
      <c r="AZ18" s="27">
        <f t="shared" si="5"/>
        <v>0</v>
      </c>
      <c r="BA18" s="27">
        <f t="shared" si="6"/>
        <v>4</v>
      </c>
      <c r="BB18" s="51">
        <f t="shared" si="7"/>
        <v>1</v>
      </c>
      <c r="BI18" s="26">
        <f t="shared" si="8"/>
        <v>13</v>
      </c>
      <c r="BJ18" t="str">
        <f t="shared" si="16"/>
        <v>Lily Fridez</v>
      </c>
      <c r="BK18" s="64">
        <f t="shared" si="17"/>
        <v>18</v>
      </c>
      <c r="BL18" s="65">
        <f t="shared" si="18"/>
        <v>1</v>
      </c>
      <c r="BM18" s="66">
        <f t="shared" si="19"/>
        <v>0</v>
      </c>
      <c r="BN18" s="67">
        <f t="shared" si="20"/>
        <v>0</v>
      </c>
      <c r="BO18" s="64">
        <f t="shared" si="21"/>
        <v>4</v>
      </c>
      <c r="BP18" s="52">
        <f t="shared" si="22"/>
        <v>1</v>
      </c>
      <c r="BQ18">
        <f t="shared" si="23"/>
        <v>18.1004</v>
      </c>
      <c r="BR18" s="38">
        <f t="shared" si="24"/>
        <v>13</v>
      </c>
    </row>
    <row r="19" spans="2:70" x14ac:dyDescent="0.35">
      <c r="B19" s="34" t="s">
        <v>47</v>
      </c>
      <c r="C19" s="58">
        <v>2015</v>
      </c>
      <c r="D19" s="10">
        <v>1</v>
      </c>
      <c r="E19" s="10"/>
      <c r="F19" s="10"/>
      <c r="G19" s="10"/>
      <c r="H19" s="10"/>
      <c r="I19" s="10"/>
      <c r="J19" s="10">
        <v>6</v>
      </c>
      <c r="K19" s="10">
        <v>1</v>
      </c>
      <c r="L19" s="10"/>
      <c r="M19" s="10">
        <v>4</v>
      </c>
      <c r="N19" s="10"/>
      <c r="O19" s="10"/>
      <c r="P19" s="76"/>
      <c r="Q19" s="77"/>
      <c r="R19" s="77"/>
      <c r="S19" s="77">
        <v>6</v>
      </c>
      <c r="T19" s="77"/>
      <c r="U19" s="11"/>
      <c r="V19" s="11"/>
      <c r="W19" s="84"/>
      <c r="X19" s="77"/>
      <c r="Y19" s="11">
        <v>1</v>
      </c>
      <c r="Z19" s="11"/>
      <c r="AA19" s="11"/>
      <c r="AB19" s="84"/>
      <c r="AC19" s="11"/>
      <c r="AD19" s="11">
        <v>2</v>
      </c>
      <c r="AE19" s="11"/>
      <c r="AF19" s="11"/>
      <c r="AG19" s="11"/>
      <c r="AH19" s="2"/>
      <c r="AI19" s="14">
        <v>18</v>
      </c>
      <c r="AJ19" s="14">
        <v>7</v>
      </c>
      <c r="AK19" s="62"/>
      <c r="AL19" s="15"/>
      <c r="AM19" s="16">
        <f t="shared" si="25"/>
        <v>35</v>
      </c>
      <c r="AU19" s="26">
        <v>14</v>
      </c>
      <c r="AV19" t="str">
        <f t="shared" si="1"/>
        <v>Ludovic de Smet</v>
      </c>
      <c r="AW19" s="27">
        <f t="shared" si="2"/>
        <v>18</v>
      </c>
      <c r="AX19" s="54">
        <f t="shared" si="3"/>
        <v>0</v>
      </c>
      <c r="AY19" s="27">
        <f t="shared" si="4"/>
        <v>0</v>
      </c>
      <c r="AZ19" s="27">
        <f t="shared" si="5"/>
        <v>0</v>
      </c>
      <c r="BA19" s="27">
        <f t="shared" si="6"/>
        <v>3</v>
      </c>
      <c r="BB19" s="51">
        <f t="shared" si="7"/>
        <v>0.13043478260869565</v>
      </c>
      <c r="BI19" s="26">
        <f t="shared" si="8"/>
        <v>7</v>
      </c>
      <c r="BJ19" t="str">
        <f t="shared" si="16"/>
        <v>Maël Chevillat</v>
      </c>
      <c r="BK19" s="64">
        <f t="shared" si="17"/>
        <v>35</v>
      </c>
      <c r="BL19" s="65">
        <f t="shared" si="18"/>
        <v>0</v>
      </c>
      <c r="BM19" s="66">
        <f t="shared" si="19"/>
        <v>2</v>
      </c>
      <c r="BN19" s="67">
        <f t="shared" si="20"/>
        <v>1</v>
      </c>
      <c r="BO19" s="64">
        <f t="shared" si="21"/>
        <v>7</v>
      </c>
      <c r="BP19" s="52">
        <f t="shared" si="22"/>
        <v>0.3888888888888889</v>
      </c>
      <c r="BQ19">
        <f t="shared" si="23"/>
        <v>35.021700000000003</v>
      </c>
      <c r="BR19" s="38">
        <f t="shared" si="24"/>
        <v>7</v>
      </c>
    </row>
    <row r="20" spans="2:70" x14ac:dyDescent="0.35">
      <c r="B20" s="33" t="s">
        <v>67</v>
      </c>
      <c r="C20" s="58">
        <v>2007</v>
      </c>
      <c r="D20" s="10">
        <v>1</v>
      </c>
      <c r="E20" s="10"/>
      <c r="F20" s="10">
        <v>1</v>
      </c>
      <c r="G20" s="10"/>
      <c r="H20" s="10"/>
      <c r="I20" s="10"/>
      <c r="J20" s="10"/>
      <c r="K20" s="10">
        <v>1</v>
      </c>
      <c r="L20" s="10"/>
      <c r="M20" s="10"/>
      <c r="N20" s="10"/>
      <c r="O20" s="10"/>
      <c r="P20" s="76"/>
      <c r="Q20" s="77"/>
      <c r="R20" s="77"/>
      <c r="S20" s="77"/>
      <c r="T20" s="77"/>
      <c r="U20" s="11"/>
      <c r="V20" s="11"/>
      <c r="W20" s="84"/>
      <c r="X20" s="77"/>
      <c r="Y20" s="11"/>
      <c r="Z20" s="11"/>
      <c r="AA20" s="11"/>
      <c r="AB20" s="84"/>
      <c r="AC20" s="11"/>
      <c r="AD20" s="11">
        <v>10</v>
      </c>
      <c r="AE20" s="77">
        <v>6</v>
      </c>
      <c r="AF20" s="77"/>
      <c r="AG20" s="11"/>
      <c r="AH20" s="2"/>
      <c r="AI20" s="14">
        <v>12</v>
      </c>
      <c r="AJ20" s="14">
        <v>6</v>
      </c>
      <c r="AK20" s="62"/>
      <c r="AL20" s="15"/>
      <c r="AM20" s="16">
        <f t="shared" si="25"/>
        <v>31</v>
      </c>
      <c r="AU20" s="26">
        <v>15</v>
      </c>
      <c r="AV20" t="str">
        <f t="shared" si="1"/>
        <v>Basile Viellard</v>
      </c>
      <c r="AW20" s="27">
        <f t="shared" si="2"/>
        <v>16</v>
      </c>
      <c r="AX20" s="54">
        <f t="shared" si="3"/>
        <v>1</v>
      </c>
      <c r="AY20" s="27">
        <f t="shared" si="4"/>
        <v>0</v>
      </c>
      <c r="AZ20" s="27">
        <f t="shared" si="5"/>
        <v>0</v>
      </c>
      <c r="BA20" s="27">
        <f t="shared" si="6"/>
        <v>3</v>
      </c>
      <c r="BB20" s="51">
        <f t="shared" si="7"/>
        <v>1</v>
      </c>
      <c r="BI20" s="26">
        <f t="shared" si="8"/>
        <v>9</v>
      </c>
      <c r="BJ20" t="str">
        <f t="shared" si="16"/>
        <v>Basile Crelier</v>
      </c>
      <c r="BK20" s="64">
        <f t="shared" si="17"/>
        <v>31</v>
      </c>
      <c r="BL20" s="65">
        <f t="shared" si="18"/>
        <v>1</v>
      </c>
      <c r="BM20" s="66">
        <f t="shared" si="19"/>
        <v>1</v>
      </c>
      <c r="BN20" s="67">
        <f t="shared" si="20"/>
        <v>0</v>
      </c>
      <c r="BO20" s="64">
        <f t="shared" si="21"/>
        <v>6</v>
      </c>
      <c r="BP20" s="52">
        <f t="shared" si="22"/>
        <v>0.5</v>
      </c>
      <c r="BQ20">
        <f t="shared" si="23"/>
        <v>31.110600000000002</v>
      </c>
      <c r="BR20" s="38">
        <f t="shared" si="24"/>
        <v>9</v>
      </c>
    </row>
    <row r="21" spans="2:70" x14ac:dyDescent="0.35">
      <c r="B21" s="33" t="s">
        <v>104</v>
      </c>
      <c r="C21" s="58">
        <v>2014</v>
      </c>
      <c r="D21" s="10"/>
      <c r="E21" s="10"/>
      <c r="F21" s="10"/>
      <c r="G21" s="10"/>
      <c r="H21" s="10"/>
      <c r="I21" s="10"/>
      <c r="J21" s="10"/>
      <c r="K21" s="10"/>
      <c r="L21" s="10"/>
      <c r="M21" s="10"/>
      <c r="N21" s="10"/>
      <c r="O21" s="10"/>
      <c r="P21" s="76"/>
      <c r="Q21" s="77"/>
      <c r="R21" s="77"/>
      <c r="S21" s="77"/>
      <c r="T21" s="77"/>
      <c r="U21" s="11"/>
      <c r="V21" s="11"/>
      <c r="W21" s="84"/>
      <c r="X21" s="77"/>
      <c r="Y21" s="11"/>
      <c r="Z21" s="11"/>
      <c r="AA21" s="11"/>
      <c r="AB21" s="84"/>
      <c r="AC21" s="11"/>
      <c r="AD21" s="11">
        <v>10</v>
      </c>
      <c r="AE21" s="11"/>
      <c r="AF21" s="11"/>
      <c r="AG21" s="11"/>
      <c r="AH21" s="2"/>
      <c r="AI21" s="14">
        <v>3</v>
      </c>
      <c r="AJ21" s="14">
        <v>3</v>
      </c>
      <c r="AK21" s="62"/>
      <c r="AL21" s="15"/>
      <c r="AM21" s="16">
        <f t="shared" si="25"/>
        <v>16</v>
      </c>
      <c r="AU21" s="26">
        <v>16</v>
      </c>
      <c r="AV21" t="str">
        <f t="shared" si="1"/>
        <v>Davood Rahimi</v>
      </c>
      <c r="AW21" s="27">
        <f t="shared" si="2"/>
        <v>16</v>
      </c>
      <c r="AX21" s="54">
        <f t="shared" si="3"/>
        <v>0</v>
      </c>
      <c r="AY21" s="27">
        <f t="shared" si="4"/>
        <v>0</v>
      </c>
      <c r="AZ21" s="27">
        <f t="shared" si="5"/>
        <v>0</v>
      </c>
      <c r="BA21" s="27">
        <f t="shared" si="6"/>
        <v>0</v>
      </c>
      <c r="BB21" s="51">
        <f t="shared" si="7"/>
        <v>0</v>
      </c>
      <c r="BI21" s="26">
        <f t="shared" si="8"/>
        <v>15</v>
      </c>
      <c r="BJ21" t="str">
        <f t="shared" si="16"/>
        <v>Basile Viellard</v>
      </c>
      <c r="BK21" s="64">
        <f t="shared" si="17"/>
        <v>16</v>
      </c>
      <c r="BL21" s="65">
        <f t="shared" si="18"/>
        <v>1</v>
      </c>
      <c r="BM21" s="66">
        <f t="shared" si="19"/>
        <v>0</v>
      </c>
      <c r="BN21" s="67">
        <f t="shared" si="20"/>
        <v>0</v>
      </c>
      <c r="BO21" s="64">
        <f t="shared" si="21"/>
        <v>3</v>
      </c>
      <c r="BP21" s="52">
        <f t="shared" si="22"/>
        <v>1</v>
      </c>
      <c r="BQ21">
        <f t="shared" si="23"/>
        <v>16.100300000000001</v>
      </c>
      <c r="BR21" s="38">
        <f t="shared" si="24"/>
        <v>15</v>
      </c>
    </row>
    <row r="22" spans="2:70" x14ac:dyDescent="0.35">
      <c r="B22" s="34" t="s">
        <v>100</v>
      </c>
      <c r="C22" s="58">
        <v>2011</v>
      </c>
      <c r="D22" s="10"/>
      <c r="E22" s="10"/>
      <c r="F22" s="10"/>
      <c r="G22" s="10"/>
      <c r="H22" s="10"/>
      <c r="I22" s="10"/>
      <c r="J22" s="10"/>
      <c r="K22" s="10"/>
      <c r="L22" s="10"/>
      <c r="M22" s="10"/>
      <c r="N22" s="10"/>
      <c r="O22" s="10"/>
      <c r="P22" s="76"/>
      <c r="Q22" s="77"/>
      <c r="R22" s="77"/>
      <c r="S22" s="77"/>
      <c r="T22" s="77"/>
      <c r="U22" s="11"/>
      <c r="V22" s="11"/>
      <c r="W22" s="84"/>
      <c r="X22" s="77"/>
      <c r="Y22" s="11"/>
      <c r="Z22" s="11"/>
      <c r="AA22" s="11"/>
      <c r="AB22" s="84"/>
      <c r="AC22" s="11"/>
      <c r="AD22" s="11">
        <v>1</v>
      </c>
      <c r="AE22" s="11"/>
      <c r="AF22" s="11"/>
      <c r="AG22" s="11"/>
      <c r="AH22" s="2"/>
      <c r="AI22" s="14">
        <v>3</v>
      </c>
      <c r="AJ22" s="14">
        <v>0</v>
      </c>
      <c r="AK22" s="62"/>
      <c r="AL22" s="15"/>
      <c r="AM22" s="16">
        <f t="shared" si="25"/>
        <v>1</v>
      </c>
      <c r="AU22" s="26">
        <v>17</v>
      </c>
      <c r="AV22" t="str">
        <f t="shared" si="1"/>
        <v>Alexandra Déboeuf</v>
      </c>
      <c r="AW22" s="27">
        <f t="shared" si="2"/>
        <v>14</v>
      </c>
      <c r="AX22" s="54">
        <f t="shared" si="3"/>
        <v>0</v>
      </c>
      <c r="AY22" s="27">
        <f t="shared" si="4"/>
        <v>0</v>
      </c>
      <c r="AZ22" s="27">
        <f t="shared" si="5"/>
        <v>0</v>
      </c>
      <c r="BA22" s="27">
        <f t="shared" si="6"/>
        <v>7</v>
      </c>
      <c r="BB22" s="51">
        <f t="shared" si="7"/>
        <v>0.58333333333333337</v>
      </c>
      <c r="BI22" s="26">
        <f t="shared" si="8"/>
        <v>37</v>
      </c>
      <c r="BJ22" t="str">
        <f t="shared" si="16"/>
        <v>Elvin Gousseinov</v>
      </c>
      <c r="BK22" s="64">
        <f t="shared" si="17"/>
        <v>1</v>
      </c>
      <c r="BL22" s="65">
        <f t="shared" si="18"/>
        <v>0</v>
      </c>
      <c r="BM22" s="66">
        <f t="shared" si="19"/>
        <v>0</v>
      </c>
      <c r="BN22" s="67">
        <f t="shared" si="20"/>
        <v>0</v>
      </c>
      <c r="BO22" s="64">
        <f t="shared" si="21"/>
        <v>0</v>
      </c>
      <c r="BP22" s="52">
        <f t="shared" si="22"/>
        <v>0</v>
      </c>
      <c r="BQ22">
        <f t="shared" si="23"/>
        <v>1</v>
      </c>
      <c r="BR22" s="38">
        <f t="shared" si="24"/>
        <v>34</v>
      </c>
    </row>
    <row r="23" spans="2:70" x14ac:dyDescent="0.35">
      <c r="B23" s="34" t="s">
        <v>48</v>
      </c>
      <c r="C23" s="58">
        <v>2013</v>
      </c>
      <c r="D23" s="10"/>
      <c r="E23" s="10"/>
      <c r="F23" s="10">
        <v>1</v>
      </c>
      <c r="G23" s="10"/>
      <c r="H23" s="10"/>
      <c r="I23" s="10"/>
      <c r="J23" s="10"/>
      <c r="K23" s="10"/>
      <c r="L23" s="10"/>
      <c r="M23" s="10"/>
      <c r="N23" s="10"/>
      <c r="O23" s="24"/>
      <c r="P23" s="79"/>
      <c r="Q23" s="77"/>
      <c r="R23" s="77"/>
      <c r="S23" s="77"/>
      <c r="T23" s="77"/>
      <c r="U23" s="11"/>
      <c r="V23" s="11"/>
      <c r="W23" s="84"/>
      <c r="X23" s="77"/>
      <c r="Y23" s="11"/>
      <c r="Z23" s="11"/>
      <c r="AA23" s="11"/>
      <c r="AB23" s="84"/>
      <c r="AC23" s="11"/>
      <c r="AD23" s="11"/>
      <c r="AE23" s="11"/>
      <c r="AF23" s="11"/>
      <c r="AG23" s="11"/>
      <c r="AH23" s="2"/>
      <c r="AI23" s="14">
        <v>3</v>
      </c>
      <c r="AJ23" s="14">
        <v>1</v>
      </c>
      <c r="AK23" s="62"/>
      <c r="AL23" s="15"/>
      <c r="AM23" s="16">
        <f t="shared" si="25"/>
        <v>3</v>
      </c>
      <c r="AU23" s="26">
        <v>18</v>
      </c>
      <c r="AV23" t="str">
        <f t="shared" si="1"/>
        <v>Zied Zarrouk</v>
      </c>
      <c r="AW23" s="27">
        <f t="shared" si="2"/>
        <v>13</v>
      </c>
      <c r="AX23" s="54">
        <f t="shared" si="3"/>
        <v>0</v>
      </c>
      <c r="AY23" s="27">
        <f t="shared" si="4"/>
        <v>1</v>
      </c>
      <c r="AZ23" s="27">
        <f t="shared" si="5"/>
        <v>0</v>
      </c>
      <c r="BA23" s="27">
        <f t="shared" si="6"/>
        <v>3</v>
      </c>
      <c r="BB23" s="51">
        <f t="shared" si="7"/>
        <v>0.5</v>
      </c>
      <c r="BI23" s="26">
        <f t="shared" si="8"/>
        <v>31</v>
      </c>
      <c r="BJ23" t="str">
        <f t="shared" si="16"/>
        <v>Noah Keller</v>
      </c>
      <c r="BK23" s="64">
        <f t="shared" si="17"/>
        <v>3</v>
      </c>
      <c r="BL23" s="65">
        <f t="shared" si="18"/>
        <v>0</v>
      </c>
      <c r="BM23" s="66">
        <f t="shared" si="19"/>
        <v>0</v>
      </c>
      <c r="BN23" s="67">
        <f t="shared" si="20"/>
        <v>0</v>
      </c>
      <c r="BO23" s="64">
        <f t="shared" si="21"/>
        <v>1</v>
      </c>
      <c r="BP23" s="52">
        <f t="shared" si="22"/>
        <v>0.33333333333333331</v>
      </c>
      <c r="BQ23">
        <f t="shared" si="23"/>
        <v>3.0001000000000002</v>
      </c>
      <c r="BR23" s="38">
        <f t="shared" si="24"/>
        <v>30</v>
      </c>
    </row>
    <row r="24" spans="2:70" x14ac:dyDescent="0.35">
      <c r="B24" s="33" t="s">
        <v>49</v>
      </c>
      <c r="C24" s="58">
        <v>2015</v>
      </c>
      <c r="D24" s="10"/>
      <c r="E24" s="10"/>
      <c r="F24" s="10">
        <v>1</v>
      </c>
      <c r="G24" s="10"/>
      <c r="H24" s="10"/>
      <c r="I24" s="10"/>
      <c r="J24" s="10"/>
      <c r="K24" s="10"/>
      <c r="L24" s="10"/>
      <c r="M24" s="10"/>
      <c r="N24" s="10"/>
      <c r="O24" s="10"/>
      <c r="P24" s="76"/>
      <c r="Q24" s="77"/>
      <c r="R24" s="77"/>
      <c r="S24" s="77"/>
      <c r="T24" s="77"/>
      <c r="U24" s="11"/>
      <c r="V24" s="11"/>
      <c r="W24" s="84"/>
      <c r="X24" s="77"/>
      <c r="Y24" s="11">
        <v>1</v>
      </c>
      <c r="Z24" s="11"/>
      <c r="AA24" s="11"/>
      <c r="AB24" s="84"/>
      <c r="AC24" s="11"/>
      <c r="AD24" s="11"/>
      <c r="AE24" s="11"/>
      <c r="AF24" s="11"/>
      <c r="AG24" s="11"/>
      <c r="AH24" s="2"/>
      <c r="AI24" s="14">
        <v>3</v>
      </c>
      <c r="AJ24" s="14">
        <v>0</v>
      </c>
      <c r="AK24" s="62"/>
      <c r="AL24" s="15"/>
      <c r="AM24" s="16">
        <f t="shared" si="25"/>
        <v>2</v>
      </c>
      <c r="AU24" s="26">
        <v>19</v>
      </c>
      <c r="AV24" t="str">
        <f t="shared" si="1"/>
        <v>Maral Jafari</v>
      </c>
      <c r="AW24" s="27">
        <f t="shared" si="2"/>
        <v>13</v>
      </c>
      <c r="AX24" s="54">
        <f t="shared" si="3"/>
        <v>0</v>
      </c>
      <c r="AY24" s="27">
        <f t="shared" si="4"/>
        <v>1</v>
      </c>
      <c r="AZ24" s="27">
        <f t="shared" si="5"/>
        <v>0</v>
      </c>
      <c r="BA24" s="27">
        <f t="shared" si="6"/>
        <v>3</v>
      </c>
      <c r="BB24" s="51">
        <f t="shared" si="7"/>
        <v>0.75</v>
      </c>
      <c r="BI24" s="26">
        <f t="shared" si="8"/>
        <v>33</v>
      </c>
      <c r="BJ24" t="str">
        <f t="shared" si="16"/>
        <v>Clara Varrin</v>
      </c>
      <c r="BK24" s="64">
        <f t="shared" si="17"/>
        <v>2</v>
      </c>
      <c r="BL24" s="65">
        <f t="shared" si="18"/>
        <v>0</v>
      </c>
      <c r="BM24" s="66">
        <f t="shared" si="19"/>
        <v>0</v>
      </c>
      <c r="BN24" s="67">
        <f t="shared" si="20"/>
        <v>0</v>
      </c>
      <c r="BO24" s="64">
        <f t="shared" si="21"/>
        <v>0</v>
      </c>
      <c r="BP24" s="52">
        <f t="shared" si="22"/>
        <v>0</v>
      </c>
      <c r="BQ24">
        <f t="shared" si="23"/>
        <v>2</v>
      </c>
      <c r="BR24" s="38">
        <f t="shared" si="24"/>
        <v>32</v>
      </c>
    </row>
    <row r="25" spans="2:70" x14ac:dyDescent="0.35">
      <c r="B25" s="41" t="s">
        <v>78</v>
      </c>
      <c r="C25" s="59">
        <v>2007</v>
      </c>
      <c r="D25" s="20"/>
      <c r="E25" s="20"/>
      <c r="F25" s="21"/>
      <c r="G25" s="21"/>
      <c r="H25" s="21"/>
      <c r="I25" s="21"/>
      <c r="J25" s="21"/>
      <c r="K25" s="21">
        <v>1</v>
      </c>
      <c r="L25" s="21"/>
      <c r="M25" s="21"/>
      <c r="N25" s="21"/>
      <c r="O25" s="21"/>
      <c r="P25" s="21"/>
      <c r="Q25" s="21"/>
      <c r="R25" s="21"/>
      <c r="S25" s="21"/>
      <c r="T25" s="21"/>
      <c r="U25" s="21"/>
      <c r="V25" s="21"/>
      <c r="W25" s="86"/>
      <c r="X25" s="81"/>
      <c r="Y25" s="21"/>
      <c r="Z25" s="21"/>
      <c r="AA25" s="21"/>
      <c r="AB25" s="86"/>
      <c r="AC25" s="21"/>
      <c r="AD25" s="21">
        <v>6</v>
      </c>
      <c r="AE25" s="21"/>
      <c r="AF25" s="21"/>
      <c r="AG25" s="21"/>
      <c r="AH25" s="22"/>
      <c r="AI25" s="23">
        <v>5</v>
      </c>
      <c r="AJ25" s="23">
        <v>1</v>
      </c>
      <c r="AK25" s="62"/>
      <c r="AL25" s="15"/>
      <c r="AM25" s="16">
        <f t="shared" si="25"/>
        <v>9</v>
      </c>
      <c r="AU25" s="26">
        <v>20</v>
      </c>
      <c r="AV25" t="str">
        <f t="shared" si="1"/>
        <v>Lucille Caraux</v>
      </c>
      <c r="AW25" s="27">
        <f t="shared" si="2"/>
        <v>13</v>
      </c>
      <c r="AX25" s="54">
        <f t="shared" si="3"/>
        <v>0</v>
      </c>
      <c r="AY25" s="27">
        <f t="shared" si="4"/>
        <v>1</v>
      </c>
      <c r="AZ25" s="27">
        <f t="shared" si="5"/>
        <v>0</v>
      </c>
      <c r="BA25" s="27">
        <f t="shared" si="6"/>
        <v>3</v>
      </c>
      <c r="BB25" s="51">
        <f t="shared" si="7"/>
        <v>0.5</v>
      </c>
      <c r="BI25" s="26">
        <f t="shared" si="8"/>
        <v>25</v>
      </c>
      <c r="BJ25" t="str">
        <f t="shared" si="16"/>
        <v>Yanice Fleury</v>
      </c>
      <c r="BK25" s="64">
        <f t="shared" si="17"/>
        <v>9</v>
      </c>
      <c r="BL25" s="65">
        <f t="shared" si="18"/>
        <v>0</v>
      </c>
      <c r="BM25" s="66">
        <f t="shared" si="19"/>
        <v>1</v>
      </c>
      <c r="BN25" s="67">
        <f t="shared" si="20"/>
        <v>0</v>
      </c>
      <c r="BO25" s="64">
        <f t="shared" si="21"/>
        <v>1</v>
      </c>
      <c r="BP25" s="52">
        <f t="shared" si="22"/>
        <v>0.2</v>
      </c>
      <c r="BQ25">
        <f t="shared" si="23"/>
        <v>9.0100999999999996</v>
      </c>
      <c r="BR25" s="38">
        <f t="shared" si="24"/>
        <v>25</v>
      </c>
    </row>
    <row r="26" spans="2:70" x14ac:dyDescent="0.35">
      <c r="B26" s="33" t="s">
        <v>72</v>
      </c>
      <c r="C26" s="58">
        <v>2000</v>
      </c>
      <c r="D26" s="20"/>
      <c r="E26" s="20"/>
      <c r="F26" s="20">
        <v>1</v>
      </c>
      <c r="G26" s="20"/>
      <c r="H26" s="20"/>
      <c r="I26" s="20"/>
      <c r="J26" s="20"/>
      <c r="K26" s="20">
        <v>4</v>
      </c>
      <c r="L26" s="20"/>
      <c r="M26" s="20">
        <v>4</v>
      </c>
      <c r="N26" s="20"/>
      <c r="O26" s="20"/>
      <c r="P26" s="80"/>
      <c r="Q26" s="81"/>
      <c r="R26" s="81"/>
      <c r="S26" s="81"/>
      <c r="T26" s="81"/>
      <c r="U26" s="21"/>
      <c r="V26" s="21"/>
      <c r="W26" s="86"/>
      <c r="X26" s="81"/>
      <c r="Y26" s="21"/>
      <c r="Z26" s="21"/>
      <c r="AA26" s="21"/>
      <c r="AB26" s="86"/>
      <c r="AC26" s="21"/>
      <c r="AD26" s="21">
        <v>6</v>
      </c>
      <c r="AE26" s="81"/>
      <c r="AF26" s="21"/>
      <c r="AG26" s="21"/>
      <c r="AH26" s="22"/>
      <c r="AI26" s="23">
        <v>12</v>
      </c>
      <c r="AJ26" s="23">
        <v>3</v>
      </c>
      <c r="AK26" s="62"/>
      <c r="AL26" s="15"/>
      <c r="AM26" s="16">
        <f t="shared" si="25"/>
        <v>21</v>
      </c>
      <c r="AU26" s="26">
        <v>21</v>
      </c>
      <c r="AV26" t="str">
        <f t="shared" si="1"/>
        <v>Remi Parietti</v>
      </c>
      <c r="AW26" s="27">
        <f t="shared" si="2"/>
        <v>13</v>
      </c>
      <c r="AX26" s="54">
        <f t="shared" si="3"/>
        <v>0</v>
      </c>
      <c r="AY26" s="27">
        <f t="shared" si="4"/>
        <v>0</v>
      </c>
      <c r="AZ26" s="27">
        <f t="shared" si="5"/>
        <v>1</v>
      </c>
      <c r="BA26" s="27">
        <f t="shared" si="6"/>
        <v>4</v>
      </c>
      <c r="BB26" s="51">
        <f t="shared" si="7"/>
        <v>0.8</v>
      </c>
      <c r="BI26" s="26">
        <f t="shared" si="8"/>
        <v>10</v>
      </c>
      <c r="BJ26" t="str">
        <f t="shared" si="16"/>
        <v>Nicolas Currat</v>
      </c>
      <c r="BK26" s="64">
        <f t="shared" si="17"/>
        <v>21</v>
      </c>
      <c r="BL26" s="65">
        <f t="shared" si="18"/>
        <v>0</v>
      </c>
      <c r="BM26" s="66">
        <f t="shared" si="19"/>
        <v>1</v>
      </c>
      <c r="BN26" s="67">
        <f t="shared" si="20"/>
        <v>2</v>
      </c>
      <c r="BO26" s="64">
        <f t="shared" si="21"/>
        <v>3</v>
      </c>
      <c r="BP26" s="52">
        <f t="shared" si="22"/>
        <v>0.25</v>
      </c>
      <c r="BQ26">
        <f t="shared" si="23"/>
        <v>21.0123</v>
      </c>
      <c r="BR26" s="38">
        <f t="shared" si="24"/>
        <v>10</v>
      </c>
    </row>
    <row r="27" spans="2:70" x14ac:dyDescent="0.35">
      <c r="B27" s="33" t="s">
        <v>99</v>
      </c>
      <c r="C27" s="58">
        <v>1998</v>
      </c>
      <c r="D27" s="20"/>
      <c r="E27" s="20"/>
      <c r="F27" s="20"/>
      <c r="G27" s="20"/>
      <c r="H27" s="20"/>
      <c r="I27" s="20"/>
      <c r="J27" s="20"/>
      <c r="K27" s="20"/>
      <c r="L27" s="20"/>
      <c r="M27" s="20"/>
      <c r="N27" s="20"/>
      <c r="O27" s="28"/>
      <c r="P27" s="82"/>
      <c r="Q27" s="81"/>
      <c r="R27" s="81"/>
      <c r="S27" s="81"/>
      <c r="T27" s="81"/>
      <c r="U27" s="21"/>
      <c r="V27" s="21"/>
      <c r="W27" s="86"/>
      <c r="X27" s="81"/>
      <c r="Y27" s="21"/>
      <c r="Z27" s="21"/>
      <c r="AA27" s="21"/>
      <c r="AB27" s="86"/>
      <c r="AC27" s="21"/>
      <c r="AD27" s="21">
        <v>1</v>
      </c>
      <c r="AE27" s="21"/>
      <c r="AF27" s="21"/>
      <c r="AG27" s="21"/>
      <c r="AH27" s="22"/>
      <c r="AI27" s="23">
        <v>3</v>
      </c>
      <c r="AJ27" s="23">
        <v>0</v>
      </c>
      <c r="AK27" s="72"/>
      <c r="AL27" s="73"/>
      <c r="AM27" s="16">
        <f>SUM(D21:AH21,AJ21*2,AK21*2,AL21+U21)</f>
        <v>16</v>
      </c>
      <c r="AU27" s="26">
        <v>22</v>
      </c>
      <c r="AV27" t="str">
        <f t="shared" si="1"/>
        <v>Flavien Crelier</v>
      </c>
      <c r="AW27" s="27">
        <f t="shared" si="2"/>
        <v>13</v>
      </c>
      <c r="AX27" s="54">
        <f t="shared" si="3"/>
        <v>0</v>
      </c>
      <c r="AY27" s="27">
        <f t="shared" si="4"/>
        <v>0</v>
      </c>
      <c r="AZ27" s="27">
        <f t="shared" si="5"/>
        <v>1</v>
      </c>
      <c r="BA27" s="27">
        <f t="shared" si="6"/>
        <v>3</v>
      </c>
      <c r="BB27" s="51">
        <f t="shared" si="7"/>
        <v>0.33333333333333331</v>
      </c>
      <c r="BI27" s="26">
        <f t="shared" si="8"/>
        <v>16</v>
      </c>
      <c r="BJ27" t="str">
        <f t="shared" si="16"/>
        <v>Davood Rahimi</v>
      </c>
      <c r="BK27" s="64">
        <f t="shared" si="17"/>
        <v>16</v>
      </c>
      <c r="BL27" s="65">
        <f t="shared" si="18"/>
        <v>0</v>
      </c>
      <c r="BM27" s="66">
        <f t="shared" si="19"/>
        <v>0</v>
      </c>
      <c r="BN27" s="67">
        <f t="shared" si="20"/>
        <v>0</v>
      </c>
      <c r="BO27" s="64">
        <f t="shared" si="21"/>
        <v>0</v>
      </c>
      <c r="BP27" s="52">
        <f t="shared" si="22"/>
        <v>0</v>
      </c>
      <c r="BQ27">
        <f t="shared" si="23"/>
        <v>16</v>
      </c>
      <c r="BR27" s="38">
        <f t="shared" si="24"/>
        <v>16</v>
      </c>
    </row>
    <row r="28" spans="2:70" x14ac:dyDescent="0.35">
      <c r="B28" s="33" t="s">
        <v>73</v>
      </c>
      <c r="C28" s="58">
        <v>2016</v>
      </c>
      <c r="D28" s="20"/>
      <c r="E28" s="20"/>
      <c r="F28" s="20"/>
      <c r="G28" s="20"/>
      <c r="H28" s="20"/>
      <c r="I28" s="20"/>
      <c r="J28" s="20"/>
      <c r="K28" s="20"/>
      <c r="L28" s="20"/>
      <c r="M28" s="20"/>
      <c r="N28" s="20"/>
      <c r="O28" s="20"/>
      <c r="P28" s="80"/>
      <c r="Q28" s="81"/>
      <c r="R28" s="81"/>
      <c r="S28" s="81"/>
      <c r="T28" s="81"/>
      <c r="U28" s="21"/>
      <c r="V28" s="21"/>
      <c r="W28" s="86"/>
      <c r="X28" s="81"/>
      <c r="Y28" s="21">
        <v>1</v>
      </c>
      <c r="Z28" s="21"/>
      <c r="AA28" s="21"/>
      <c r="AB28" s="86"/>
      <c r="AC28" s="21"/>
      <c r="AD28" s="21">
        <v>6</v>
      </c>
      <c r="AE28" s="21"/>
      <c r="AF28" s="21"/>
      <c r="AG28" s="21"/>
      <c r="AH28" s="22"/>
      <c r="AI28" s="23">
        <v>4</v>
      </c>
      <c r="AJ28" s="23">
        <v>3</v>
      </c>
      <c r="AK28" s="62"/>
      <c r="AL28" s="15"/>
      <c r="AM28" s="16">
        <f t="shared" si="25"/>
        <v>13</v>
      </c>
      <c r="AU28" s="26">
        <v>23</v>
      </c>
      <c r="AV28" t="str">
        <f t="shared" si="1"/>
        <v>Philémon Maître</v>
      </c>
      <c r="AW28" s="27">
        <f t="shared" si="2"/>
        <v>12</v>
      </c>
      <c r="AX28" s="54">
        <f t="shared" si="3"/>
        <v>0</v>
      </c>
      <c r="AY28" s="27">
        <f t="shared" si="4"/>
        <v>1</v>
      </c>
      <c r="AZ28" s="27">
        <f t="shared" si="5"/>
        <v>0</v>
      </c>
      <c r="BA28" s="27">
        <f t="shared" si="6"/>
        <v>2</v>
      </c>
      <c r="BB28" s="51">
        <f t="shared" si="7"/>
        <v>0.66666666666666663</v>
      </c>
      <c r="BI28" s="26">
        <f t="shared" si="8"/>
        <v>19</v>
      </c>
      <c r="BJ28" t="str">
        <f t="shared" si="16"/>
        <v>Maral Jafari</v>
      </c>
      <c r="BK28" s="64">
        <f t="shared" si="17"/>
        <v>13</v>
      </c>
      <c r="BL28" s="65">
        <f t="shared" si="18"/>
        <v>0</v>
      </c>
      <c r="BM28" s="66">
        <f t="shared" si="19"/>
        <v>1</v>
      </c>
      <c r="BN28" s="67">
        <f t="shared" si="20"/>
        <v>0</v>
      </c>
      <c r="BO28" s="64">
        <f t="shared" si="21"/>
        <v>3</v>
      </c>
      <c r="BP28" s="52">
        <f t="shared" si="22"/>
        <v>0.75</v>
      </c>
      <c r="BQ28">
        <f t="shared" si="23"/>
        <v>13.010299999999999</v>
      </c>
      <c r="BR28" s="38">
        <f t="shared" si="24"/>
        <v>18</v>
      </c>
    </row>
    <row r="29" spans="2:70" x14ac:dyDescent="0.35">
      <c r="B29" s="41" t="s">
        <v>103</v>
      </c>
      <c r="C29" s="59">
        <v>1995</v>
      </c>
      <c r="D29" s="20"/>
      <c r="E29" s="20"/>
      <c r="F29" s="20"/>
      <c r="G29" s="20"/>
      <c r="H29" s="20"/>
      <c r="I29" s="20"/>
      <c r="J29" s="20"/>
      <c r="K29" s="20"/>
      <c r="L29" s="20"/>
      <c r="M29" s="20"/>
      <c r="N29" s="20"/>
      <c r="O29" s="20"/>
      <c r="P29" s="80"/>
      <c r="Q29" s="81"/>
      <c r="R29" s="81"/>
      <c r="S29" s="81"/>
      <c r="T29" s="81"/>
      <c r="U29" s="21"/>
      <c r="V29" s="21"/>
      <c r="W29" s="86"/>
      <c r="X29" s="81"/>
      <c r="Y29" s="21"/>
      <c r="Z29" s="21"/>
      <c r="AA29" s="21"/>
      <c r="AB29" s="86"/>
      <c r="AC29" s="21"/>
      <c r="AD29" s="21">
        <v>1</v>
      </c>
      <c r="AE29" s="21"/>
      <c r="AF29" s="21"/>
      <c r="AG29" s="21"/>
      <c r="AH29" s="22"/>
      <c r="AI29" s="23">
        <v>2</v>
      </c>
      <c r="AJ29" s="23">
        <v>0</v>
      </c>
      <c r="AK29" s="62"/>
      <c r="AL29" s="15"/>
      <c r="AM29" s="16">
        <f t="shared" si="25"/>
        <v>1</v>
      </c>
      <c r="AU29" s="26">
        <v>24</v>
      </c>
      <c r="AV29" t="str">
        <f t="shared" si="1"/>
        <v>Benjamin Brandt</v>
      </c>
      <c r="AW29" s="27">
        <f t="shared" si="2"/>
        <v>12</v>
      </c>
      <c r="AX29" s="54">
        <f t="shared" si="3"/>
        <v>0</v>
      </c>
      <c r="AY29" s="27">
        <f t="shared" si="4"/>
        <v>0</v>
      </c>
      <c r="AZ29" s="27">
        <f t="shared" si="5"/>
        <v>2</v>
      </c>
      <c r="BA29" s="27">
        <f t="shared" si="6"/>
        <v>2</v>
      </c>
      <c r="BB29" s="51">
        <f t="shared" si="7"/>
        <v>0.2857142857142857</v>
      </c>
      <c r="BI29" s="26">
        <f t="shared" si="8"/>
        <v>36</v>
      </c>
      <c r="BJ29" t="str">
        <f t="shared" si="16"/>
        <v>Félicie Vallat</v>
      </c>
      <c r="BK29" s="64">
        <f t="shared" si="17"/>
        <v>1</v>
      </c>
      <c r="BL29" s="65">
        <f t="shared" si="18"/>
        <v>0</v>
      </c>
      <c r="BM29" s="66">
        <f t="shared" si="19"/>
        <v>0</v>
      </c>
      <c r="BN29" s="67">
        <f t="shared" si="20"/>
        <v>0</v>
      </c>
      <c r="BO29" s="64">
        <f t="shared" si="21"/>
        <v>0</v>
      </c>
      <c r="BP29" s="52">
        <f t="shared" si="22"/>
        <v>0</v>
      </c>
      <c r="BQ29">
        <f t="shared" si="23"/>
        <v>1</v>
      </c>
      <c r="BR29" s="38">
        <f t="shared" si="24"/>
        <v>34</v>
      </c>
    </row>
    <row r="30" spans="2:70" x14ac:dyDescent="0.35">
      <c r="B30" s="41" t="s">
        <v>97</v>
      </c>
      <c r="C30" s="58">
        <v>2016</v>
      </c>
      <c r="D30" s="20"/>
      <c r="E30" s="20"/>
      <c r="F30" s="20"/>
      <c r="G30" s="20"/>
      <c r="H30" s="20"/>
      <c r="I30" s="20"/>
      <c r="J30" s="20"/>
      <c r="K30" s="20"/>
      <c r="L30" s="20"/>
      <c r="M30" s="20"/>
      <c r="N30" s="20"/>
      <c r="O30" s="20"/>
      <c r="P30" s="80"/>
      <c r="Q30" s="81"/>
      <c r="R30" s="81"/>
      <c r="S30" s="81"/>
      <c r="T30" s="81"/>
      <c r="U30" s="21"/>
      <c r="V30" s="21"/>
      <c r="W30" s="86"/>
      <c r="X30" s="81"/>
      <c r="Y30" s="21">
        <v>1</v>
      </c>
      <c r="Z30" s="21"/>
      <c r="AA30" s="21"/>
      <c r="AB30" s="86"/>
      <c r="AC30" s="21"/>
      <c r="AD30" s="21">
        <v>1</v>
      </c>
      <c r="AE30" s="21"/>
      <c r="AF30" s="21"/>
      <c r="AG30" s="21"/>
      <c r="AH30" s="22"/>
      <c r="AI30" s="23">
        <v>4</v>
      </c>
      <c r="AJ30" s="23">
        <v>0</v>
      </c>
      <c r="AK30" s="62"/>
      <c r="AL30" s="15"/>
      <c r="AM30" s="16">
        <f t="shared" si="25"/>
        <v>2</v>
      </c>
      <c r="AU30" s="26">
        <v>25</v>
      </c>
      <c r="AV30" t="str">
        <f t="shared" si="1"/>
        <v>Yanice Fleury</v>
      </c>
      <c r="AW30" s="27">
        <f t="shared" si="2"/>
        <v>9</v>
      </c>
      <c r="AX30" s="54">
        <f t="shared" si="3"/>
        <v>0</v>
      </c>
      <c r="AY30" s="27">
        <f t="shared" si="4"/>
        <v>1</v>
      </c>
      <c r="AZ30" s="27">
        <f t="shared" si="5"/>
        <v>0</v>
      </c>
      <c r="BA30" s="27">
        <f t="shared" si="6"/>
        <v>1</v>
      </c>
      <c r="BB30" s="51">
        <f t="shared" si="7"/>
        <v>0.2</v>
      </c>
      <c r="BI30" s="26">
        <f t="shared" si="8"/>
        <v>32</v>
      </c>
      <c r="BJ30" t="str">
        <f t="shared" si="16"/>
        <v>Jade Cuenat</v>
      </c>
      <c r="BK30" s="64">
        <f t="shared" si="17"/>
        <v>2</v>
      </c>
      <c r="BL30" s="65">
        <f t="shared" si="18"/>
        <v>0</v>
      </c>
      <c r="BM30" s="66">
        <f t="shared" si="19"/>
        <v>0</v>
      </c>
      <c r="BN30" s="67">
        <f t="shared" si="20"/>
        <v>0</v>
      </c>
      <c r="BO30" s="64">
        <f t="shared" si="21"/>
        <v>0</v>
      </c>
      <c r="BP30" s="52">
        <f t="shared" si="22"/>
        <v>0</v>
      </c>
      <c r="BQ30">
        <f t="shared" si="23"/>
        <v>2</v>
      </c>
      <c r="BR30" s="38">
        <f t="shared" si="24"/>
        <v>32</v>
      </c>
    </row>
    <row r="31" spans="2:70" x14ac:dyDescent="0.35">
      <c r="B31" s="33" t="s">
        <v>75</v>
      </c>
      <c r="C31" s="58">
        <v>2016</v>
      </c>
      <c r="D31" s="10">
        <v>1</v>
      </c>
      <c r="E31" s="10"/>
      <c r="F31" s="10"/>
      <c r="G31" s="10"/>
      <c r="H31" s="10"/>
      <c r="I31" s="10"/>
      <c r="J31" s="10"/>
      <c r="K31" s="10"/>
      <c r="L31" s="10"/>
      <c r="M31" s="10">
        <v>6</v>
      </c>
      <c r="N31" s="10"/>
      <c r="O31" s="10"/>
      <c r="P31" s="76"/>
      <c r="Q31" s="77"/>
      <c r="R31" s="77"/>
      <c r="S31" s="77"/>
      <c r="T31" s="77"/>
      <c r="U31" s="11"/>
      <c r="V31" s="11"/>
      <c r="W31" s="84"/>
      <c r="X31" s="77"/>
      <c r="Y31" s="11">
        <v>1</v>
      </c>
      <c r="Z31" s="11"/>
      <c r="AA31" s="11"/>
      <c r="AB31" s="84"/>
      <c r="AC31" s="11"/>
      <c r="AD31" s="11">
        <v>4</v>
      </c>
      <c r="AE31" s="11"/>
      <c r="AF31" s="11"/>
      <c r="AG31" s="11"/>
      <c r="AH31" s="2"/>
      <c r="AI31" s="14">
        <v>10</v>
      </c>
      <c r="AJ31" s="14">
        <v>4</v>
      </c>
      <c r="AK31" s="62"/>
      <c r="AL31" s="15"/>
      <c r="AM31" s="16">
        <f t="shared" si="25"/>
        <v>20</v>
      </c>
      <c r="AU31" s="26">
        <v>26</v>
      </c>
      <c r="AV31" t="str">
        <f t="shared" si="1"/>
        <v>Danny Bernasconi</v>
      </c>
      <c r="AW31" s="27">
        <f t="shared" si="2"/>
        <v>9</v>
      </c>
      <c r="AX31" s="54">
        <f t="shared" si="3"/>
        <v>0</v>
      </c>
      <c r="AY31" s="27">
        <f t="shared" si="4"/>
        <v>0</v>
      </c>
      <c r="AZ31" s="27">
        <f t="shared" si="5"/>
        <v>1</v>
      </c>
      <c r="BA31" s="27">
        <f t="shared" si="6"/>
        <v>2</v>
      </c>
      <c r="BB31" s="51">
        <f t="shared" si="7"/>
        <v>0.2857142857142857</v>
      </c>
      <c r="BI31" s="26">
        <f t="shared" si="8"/>
        <v>12</v>
      </c>
      <c r="BJ31" t="str">
        <f t="shared" si="16"/>
        <v>Anaïs Terrier</v>
      </c>
      <c r="BK31" s="64">
        <f t="shared" si="17"/>
        <v>20</v>
      </c>
      <c r="BL31" s="65">
        <f t="shared" si="18"/>
        <v>0</v>
      </c>
      <c r="BM31" s="66">
        <f t="shared" si="19"/>
        <v>1</v>
      </c>
      <c r="BN31" s="67">
        <f t="shared" si="20"/>
        <v>1</v>
      </c>
      <c r="BO31" s="64">
        <f t="shared" si="21"/>
        <v>4</v>
      </c>
      <c r="BP31" s="52">
        <f t="shared" si="22"/>
        <v>0.4</v>
      </c>
      <c r="BQ31">
        <f t="shared" si="23"/>
        <v>20.011400000000002</v>
      </c>
      <c r="BR31" s="38">
        <f t="shared" si="24"/>
        <v>12</v>
      </c>
    </row>
    <row r="32" spans="2:70" x14ac:dyDescent="0.35">
      <c r="B32" s="33" t="s">
        <v>76</v>
      </c>
      <c r="C32" s="58">
        <v>2013</v>
      </c>
      <c r="D32" s="10"/>
      <c r="E32" s="10"/>
      <c r="F32" s="10">
        <v>1</v>
      </c>
      <c r="G32" s="10"/>
      <c r="H32" s="10"/>
      <c r="I32" s="10"/>
      <c r="J32" s="10"/>
      <c r="K32" s="10"/>
      <c r="L32" s="10"/>
      <c r="M32" s="10"/>
      <c r="N32" s="10"/>
      <c r="O32" s="24"/>
      <c r="P32" s="79"/>
      <c r="Q32" s="77"/>
      <c r="R32" s="77"/>
      <c r="S32" s="77"/>
      <c r="T32" s="77"/>
      <c r="U32" s="11"/>
      <c r="V32" s="11"/>
      <c r="W32" s="84"/>
      <c r="X32" s="77"/>
      <c r="Y32" s="11">
        <v>6</v>
      </c>
      <c r="Z32" s="11"/>
      <c r="AA32" s="11"/>
      <c r="AB32" s="84"/>
      <c r="AC32" s="11"/>
      <c r="AD32" s="11">
        <v>4</v>
      </c>
      <c r="AE32" s="11"/>
      <c r="AF32" s="11"/>
      <c r="AG32" s="11"/>
      <c r="AH32" s="2"/>
      <c r="AI32" s="14">
        <v>10</v>
      </c>
      <c r="AJ32" s="14">
        <v>5</v>
      </c>
      <c r="AK32" s="62"/>
      <c r="AL32" s="15"/>
      <c r="AM32" s="16">
        <f t="shared" si="25"/>
        <v>21</v>
      </c>
      <c r="AU32" s="26">
        <v>27</v>
      </c>
      <c r="AV32" t="str">
        <f t="shared" si="1"/>
        <v>Tamerlan Aliyev</v>
      </c>
      <c r="AW32" s="27">
        <f t="shared" si="2"/>
        <v>8</v>
      </c>
      <c r="AX32" s="54">
        <f t="shared" si="3"/>
        <v>0</v>
      </c>
      <c r="AY32" s="27">
        <f t="shared" si="4"/>
        <v>0</v>
      </c>
      <c r="AZ32" s="27">
        <f t="shared" si="5"/>
        <v>0</v>
      </c>
      <c r="BA32" s="27">
        <f t="shared" si="6"/>
        <v>2</v>
      </c>
      <c r="BB32" s="51">
        <f t="shared" si="7"/>
        <v>0.2857142857142857</v>
      </c>
      <c r="BI32" s="26">
        <f t="shared" si="8"/>
        <v>11</v>
      </c>
      <c r="BJ32" t="str">
        <f t="shared" si="16"/>
        <v>Léandre Crelier</v>
      </c>
      <c r="BK32" s="64">
        <f t="shared" si="17"/>
        <v>21</v>
      </c>
      <c r="BL32" s="65">
        <f t="shared" si="18"/>
        <v>0</v>
      </c>
      <c r="BM32" s="66">
        <f t="shared" si="19"/>
        <v>1</v>
      </c>
      <c r="BN32" s="67">
        <f t="shared" si="20"/>
        <v>1</v>
      </c>
      <c r="BO32" s="64">
        <f t="shared" si="21"/>
        <v>5</v>
      </c>
      <c r="BP32" s="52">
        <f t="shared" si="22"/>
        <v>0.5</v>
      </c>
      <c r="BQ32">
        <f t="shared" si="23"/>
        <v>21.011500000000002</v>
      </c>
      <c r="BR32" s="38">
        <f t="shared" si="24"/>
        <v>11</v>
      </c>
    </row>
    <row r="33" spans="2:72" x14ac:dyDescent="0.35">
      <c r="B33" s="93" t="s">
        <v>90</v>
      </c>
      <c r="C33" s="94">
        <v>2016</v>
      </c>
      <c r="D33" s="95"/>
      <c r="E33" s="95"/>
      <c r="F33" s="96"/>
      <c r="G33" s="96"/>
      <c r="H33" s="96"/>
      <c r="I33" s="96"/>
      <c r="J33" s="96"/>
      <c r="K33" s="96"/>
      <c r="L33" s="96"/>
      <c r="M33" s="96">
        <v>1</v>
      </c>
      <c r="N33" s="96"/>
      <c r="O33" s="96"/>
      <c r="P33" s="96"/>
      <c r="Q33" s="96"/>
      <c r="R33" s="96"/>
      <c r="S33" s="96"/>
      <c r="T33" s="96"/>
      <c r="U33" s="96"/>
      <c r="V33" s="96"/>
      <c r="W33" s="97"/>
      <c r="X33" s="98"/>
      <c r="Y33" s="96">
        <v>1</v>
      </c>
      <c r="Z33" s="96"/>
      <c r="AA33" s="96"/>
      <c r="AB33" s="97"/>
      <c r="AC33" s="96"/>
      <c r="AD33" s="96">
        <v>2</v>
      </c>
      <c r="AE33" s="96"/>
      <c r="AF33" s="96"/>
      <c r="AG33" s="96"/>
      <c r="AH33" s="99"/>
      <c r="AI33" s="100">
        <v>7</v>
      </c>
      <c r="AJ33" s="100">
        <v>2</v>
      </c>
      <c r="AK33" s="62"/>
      <c r="AL33" s="15"/>
      <c r="AM33" s="16">
        <f t="shared" si="25"/>
        <v>8</v>
      </c>
      <c r="AU33" s="26">
        <v>28</v>
      </c>
      <c r="AV33" t="str">
        <f t="shared" si="1"/>
        <v>Rayan Fleury</v>
      </c>
      <c r="AW33" s="27">
        <f t="shared" si="2"/>
        <v>7</v>
      </c>
      <c r="AX33" s="54">
        <f t="shared" si="3"/>
        <v>0</v>
      </c>
      <c r="AY33" s="27">
        <f t="shared" si="4"/>
        <v>0</v>
      </c>
      <c r="AZ33" s="27">
        <f t="shared" si="5"/>
        <v>1</v>
      </c>
      <c r="BA33" s="27">
        <f t="shared" si="6"/>
        <v>1</v>
      </c>
      <c r="BB33" s="51">
        <f t="shared" si="7"/>
        <v>0.33333333333333331</v>
      </c>
      <c r="BI33" s="26">
        <f t="shared" si="8"/>
        <v>27</v>
      </c>
      <c r="BJ33" t="str">
        <f t="shared" si="16"/>
        <v>Tamerlan Aliyev</v>
      </c>
      <c r="BK33" s="64">
        <f t="shared" si="17"/>
        <v>8</v>
      </c>
      <c r="BL33" s="65">
        <f t="shared" si="18"/>
        <v>0</v>
      </c>
      <c r="BM33" s="66">
        <f t="shared" si="19"/>
        <v>0</v>
      </c>
      <c r="BN33" s="67">
        <f t="shared" si="20"/>
        <v>0</v>
      </c>
      <c r="BO33" s="64">
        <f t="shared" si="21"/>
        <v>2</v>
      </c>
      <c r="BP33" s="52">
        <f t="shared" si="22"/>
        <v>0.2857142857142857</v>
      </c>
      <c r="BQ33">
        <f t="shared" si="23"/>
        <v>8.0001999999999995</v>
      </c>
      <c r="BR33" s="38">
        <f t="shared" si="24"/>
        <v>27</v>
      </c>
    </row>
    <row r="34" spans="2:72" ht="15.75" customHeight="1" x14ac:dyDescent="0.35">
      <c r="B34" s="41" t="s">
        <v>77</v>
      </c>
      <c r="C34" s="59">
        <v>2015</v>
      </c>
      <c r="D34" s="20"/>
      <c r="E34" s="20"/>
      <c r="F34" s="21">
        <v>1</v>
      </c>
      <c r="G34" s="21"/>
      <c r="H34" s="21"/>
      <c r="I34" s="21"/>
      <c r="J34" s="21"/>
      <c r="K34" s="21"/>
      <c r="L34" s="21"/>
      <c r="M34" s="21"/>
      <c r="N34" s="21"/>
      <c r="O34" s="21"/>
      <c r="P34" s="21"/>
      <c r="Q34" s="21"/>
      <c r="R34" s="21"/>
      <c r="S34" s="21"/>
      <c r="T34" s="21"/>
      <c r="U34" s="21"/>
      <c r="V34" s="21"/>
      <c r="W34" s="86"/>
      <c r="X34" s="81"/>
      <c r="Y34" s="21"/>
      <c r="Z34" s="21"/>
      <c r="AA34" s="21"/>
      <c r="AB34" s="86"/>
      <c r="AC34" s="21"/>
      <c r="AD34" s="21">
        <v>4</v>
      </c>
      <c r="AE34" s="21"/>
      <c r="AF34" s="21"/>
      <c r="AG34" s="21"/>
      <c r="AH34" s="22"/>
      <c r="AI34" s="23">
        <v>7</v>
      </c>
      <c r="AJ34" s="23">
        <v>2</v>
      </c>
      <c r="AK34" s="62"/>
      <c r="AL34" s="15"/>
      <c r="AM34" s="16">
        <f t="shared" si="25"/>
        <v>9</v>
      </c>
      <c r="AU34" s="26">
        <v>29</v>
      </c>
      <c r="AV34" t="str">
        <f t="shared" si="1"/>
        <v>Lorin Oberli</v>
      </c>
      <c r="AW34" s="27">
        <f t="shared" si="2"/>
        <v>6</v>
      </c>
      <c r="AX34" s="54">
        <f t="shared" si="3"/>
        <v>0</v>
      </c>
      <c r="AY34" s="27">
        <f t="shared" si="4"/>
        <v>0</v>
      </c>
      <c r="AZ34" s="27">
        <f t="shared" si="5"/>
        <v>0</v>
      </c>
      <c r="BA34" s="27">
        <f t="shared" si="6"/>
        <v>2</v>
      </c>
      <c r="BB34" s="51">
        <f t="shared" si="7"/>
        <v>0.5</v>
      </c>
      <c r="BI34" s="26">
        <f t="shared" si="8"/>
        <v>26</v>
      </c>
      <c r="BJ34" t="str">
        <f t="shared" si="16"/>
        <v>Danny Bernasconi</v>
      </c>
      <c r="BK34" s="64">
        <f t="shared" si="17"/>
        <v>9</v>
      </c>
      <c r="BL34" s="65">
        <f t="shared" si="18"/>
        <v>0</v>
      </c>
      <c r="BM34" s="66">
        <f t="shared" si="19"/>
        <v>0</v>
      </c>
      <c r="BN34" s="67">
        <f t="shared" si="20"/>
        <v>1</v>
      </c>
      <c r="BO34" s="64">
        <f t="shared" si="21"/>
        <v>2</v>
      </c>
      <c r="BP34" s="52">
        <f t="shared" si="22"/>
        <v>0.2857142857142857</v>
      </c>
      <c r="BQ34">
        <f t="shared" si="23"/>
        <v>9.001199999999999</v>
      </c>
      <c r="BR34" s="38">
        <f t="shared" si="24"/>
        <v>26</v>
      </c>
    </row>
    <row r="35" spans="2:72" x14ac:dyDescent="0.35">
      <c r="B35" s="41" t="s">
        <v>102</v>
      </c>
      <c r="C35" s="59">
        <v>2017</v>
      </c>
      <c r="D35" s="20"/>
      <c r="E35" s="20"/>
      <c r="F35" s="21"/>
      <c r="G35" s="21"/>
      <c r="H35" s="21"/>
      <c r="I35" s="21"/>
      <c r="J35" s="21"/>
      <c r="K35" s="21"/>
      <c r="L35" s="21"/>
      <c r="M35" s="21"/>
      <c r="N35" s="21"/>
      <c r="O35" s="21"/>
      <c r="P35" s="21"/>
      <c r="Q35" s="21"/>
      <c r="R35" s="21"/>
      <c r="S35" s="21"/>
      <c r="T35" s="21"/>
      <c r="U35" s="21"/>
      <c r="V35" s="21"/>
      <c r="W35" s="86"/>
      <c r="X35" s="81"/>
      <c r="Y35" s="21"/>
      <c r="Z35" s="21"/>
      <c r="AA35" s="21"/>
      <c r="AB35" s="86"/>
      <c r="AC35" s="21"/>
      <c r="AD35" s="21">
        <v>1</v>
      </c>
      <c r="AE35" s="21"/>
      <c r="AF35" s="21"/>
      <c r="AG35" s="21"/>
      <c r="AH35" s="22"/>
      <c r="AI35" s="23">
        <v>4</v>
      </c>
      <c r="AJ35" s="23">
        <v>0</v>
      </c>
      <c r="AK35" s="62"/>
      <c r="AL35" s="15"/>
      <c r="AM35" s="16">
        <f t="shared" si="25"/>
        <v>1</v>
      </c>
      <c r="AU35" s="26">
        <v>30</v>
      </c>
      <c r="AV35" t="str">
        <f t="shared" si="1"/>
        <v>Kyan Choffat</v>
      </c>
      <c r="AW35" s="27">
        <f t="shared" si="2"/>
        <v>3</v>
      </c>
      <c r="AX35" s="54">
        <f t="shared" si="3"/>
        <v>0</v>
      </c>
      <c r="AY35" s="27">
        <f t="shared" si="4"/>
        <v>0</v>
      </c>
      <c r="AZ35" s="27">
        <f t="shared" si="5"/>
        <v>0</v>
      </c>
      <c r="BA35" s="27">
        <f t="shared" si="6"/>
        <v>1</v>
      </c>
      <c r="BB35" s="51">
        <f t="shared" si="7"/>
        <v>0.25</v>
      </c>
      <c r="BI35" s="26">
        <f t="shared" si="8"/>
        <v>35</v>
      </c>
      <c r="BJ35" t="str">
        <f t="shared" si="16"/>
        <v>Abel Choffat</v>
      </c>
      <c r="BK35" s="64">
        <f t="shared" si="17"/>
        <v>1</v>
      </c>
      <c r="BL35" s="65">
        <f t="shared" si="18"/>
        <v>0</v>
      </c>
      <c r="BM35" s="66">
        <f t="shared" si="19"/>
        <v>0</v>
      </c>
      <c r="BN35" s="67">
        <f t="shared" si="20"/>
        <v>0</v>
      </c>
      <c r="BO35" s="64">
        <f t="shared" si="21"/>
        <v>0</v>
      </c>
      <c r="BP35" s="52">
        <f t="shared" si="22"/>
        <v>0</v>
      </c>
      <c r="BQ35">
        <f t="shared" si="23"/>
        <v>1</v>
      </c>
      <c r="BR35" s="38">
        <f t="shared" si="24"/>
        <v>34</v>
      </c>
    </row>
    <row r="36" spans="2:72" s="104" customFormat="1" x14ac:dyDescent="0.35">
      <c r="B36" s="41" t="s">
        <v>80</v>
      </c>
      <c r="C36" s="59">
        <v>2012</v>
      </c>
      <c r="D36" s="20"/>
      <c r="E36" s="20"/>
      <c r="F36" s="21"/>
      <c r="G36" s="21"/>
      <c r="H36" s="21"/>
      <c r="I36" s="21"/>
      <c r="J36" s="21"/>
      <c r="K36" s="21"/>
      <c r="L36" s="21"/>
      <c r="M36" s="21"/>
      <c r="N36" s="21"/>
      <c r="O36" s="21"/>
      <c r="P36" s="21"/>
      <c r="Q36" s="21"/>
      <c r="R36" s="21"/>
      <c r="S36" s="21"/>
      <c r="T36" s="21"/>
      <c r="U36" s="21"/>
      <c r="V36" s="21"/>
      <c r="W36" s="86"/>
      <c r="X36" s="81"/>
      <c r="Y36" s="21">
        <v>1</v>
      </c>
      <c r="Z36" s="21"/>
      <c r="AA36" s="21"/>
      <c r="AB36" s="86"/>
      <c r="AC36" s="21"/>
      <c r="AD36" s="21">
        <v>4</v>
      </c>
      <c r="AE36" s="21"/>
      <c r="AF36" s="21"/>
      <c r="AG36" s="21"/>
      <c r="AH36" s="22"/>
      <c r="AI36" s="23">
        <v>3</v>
      </c>
      <c r="AJ36" s="23">
        <v>1</v>
      </c>
      <c r="AK36" s="101"/>
      <c r="AL36" s="102"/>
      <c r="AM36" s="103">
        <f t="shared" si="25"/>
        <v>7</v>
      </c>
      <c r="AU36" s="26">
        <v>31</v>
      </c>
      <c r="AV36" t="str">
        <f t="shared" si="1"/>
        <v>Noah Keller</v>
      </c>
      <c r="AW36" s="27">
        <f t="shared" si="2"/>
        <v>3</v>
      </c>
      <c r="AX36" s="54">
        <f t="shared" si="3"/>
        <v>0</v>
      </c>
      <c r="AY36" s="27">
        <f t="shared" si="4"/>
        <v>0</v>
      </c>
      <c r="AZ36" s="27">
        <f t="shared" si="5"/>
        <v>0</v>
      </c>
      <c r="BA36" s="27">
        <f t="shared" si="6"/>
        <v>1</v>
      </c>
      <c r="BB36" s="51">
        <f t="shared" si="7"/>
        <v>0.33333333333333331</v>
      </c>
      <c r="BI36" s="26">
        <f t="shared" si="8"/>
        <v>28</v>
      </c>
      <c r="BJ36" t="str">
        <f t="shared" si="16"/>
        <v>Rayan Fleury</v>
      </c>
      <c r="BK36" s="64">
        <f t="shared" si="17"/>
        <v>7</v>
      </c>
      <c r="BL36" s="65">
        <f t="shared" si="18"/>
        <v>0</v>
      </c>
      <c r="BM36" s="66">
        <f t="shared" si="19"/>
        <v>0</v>
      </c>
      <c r="BN36" s="67">
        <f t="shared" si="20"/>
        <v>1</v>
      </c>
      <c r="BO36" s="64">
        <f t="shared" si="21"/>
        <v>1</v>
      </c>
      <c r="BP36" s="52">
        <f t="shared" si="22"/>
        <v>0.33333333333333331</v>
      </c>
      <c r="BQ36">
        <f t="shared" si="23"/>
        <v>7.0011000000000001</v>
      </c>
      <c r="BR36" s="38">
        <f t="shared" si="24"/>
        <v>28</v>
      </c>
    </row>
    <row r="37" spans="2:72" x14ac:dyDescent="0.35">
      <c r="B37" s="41" t="s">
        <v>92</v>
      </c>
      <c r="C37" s="59">
        <v>2012</v>
      </c>
      <c r="D37" s="20"/>
      <c r="E37" s="20"/>
      <c r="F37" s="21"/>
      <c r="G37" s="21"/>
      <c r="H37" s="21"/>
      <c r="I37" s="21"/>
      <c r="J37" s="21"/>
      <c r="K37" s="21"/>
      <c r="L37" s="21"/>
      <c r="M37" s="21"/>
      <c r="N37" s="21"/>
      <c r="O37" s="21"/>
      <c r="P37" s="21"/>
      <c r="Q37" s="21"/>
      <c r="R37" s="21"/>
      <c r="S37" s="21"/>
      <c r="T37" s="21"/>
      <c r="U37" s="21"/>
      <c r="V37" s="21"/>
      <c r="W37" s="86"/>
      <c r="X37" s="81"/>
      <c r="Y37" s="21">
        <v>1</v>
      </c>
      <c r="Z37" s="21"/>
      <c r="AA37" s="21"/>
      <c r="AB37" s="86"/>
      <c r="AC37" s="21"/>
      <c r="AD37" s="21"/>
      <c r="AE37" s="21"/>
      <c r="AF37" s="21"/>
      <c r="AG37" s="21"/>
      <c r="AH37" s="22"/>
      <c r="AI37" s="23">
        <v>3</v>
      </c>
      <c r="AJ37" s="23">
        <v>0</v>
      </c>
      <c r="AK37" s="72"/>
      <c r="AL37" s="73"/>
      <c r="AM37" s="16">
        <f t="shared" si="25"/>
        <v>1</v>
      </c>
      <c r="AU37" s="26">
        <v>32</v>
      </c>
      <c r="AV37" t="str">
        <f t="shared" si="1"/>
        <v>Jade Cuenat</v>
      </c>
      <c r="AW37" s="27">
        <f t="shared" si="2"/>
        <v>2</v>
      </c>
      <c r="AX37" s="54">
        <f t="shared" si="3"/>
        <v>0</v>
      </c>
      <c r="AY37" s="27">
        <f t="shared" si="4"/>
        <v>0</v>
      </c>
      <c r="AZ37" s="27">
        <f t="shared" si="5"/>
        <v>0</v>
      </c>
      <c r="BA37" s="27">
        <f t="shared" si="6"/>
        <v>0</v>
      </c>
      <c r="BB37" s="51">
        <f t="shared" si="7"/>
        <v>0</v>
      </c>
      <c r="BI37" s="26">
        <f t="shared" si="8"/>
        <v>34</v>
      </c>
      <c r="BJ37" t="str">
        <f t="shared" si="16"/>
        <v>Elvio Morusoli</v>
      </c>
      <c r="BK37" s="64">
        <f t="shared" si="17"/>
        <v>1</v>
      </c>
      <c r="BL37" s="65">
        <f t="shared" si="18"/>
        <v>0</v>
      </c>
      <c r="BM37" s="66">
        <f t="shared" si="19"/>
        <v>0</v>
      </c>
      <c r="BN37" s="67">
        <f t="shared" si="20"/>
        <v>0</v>
      </c>
      <c r="BO37" s="64">
        <f t="shared" si="21"/>
        <v>0</v>
      </c>
      <c r="BP37" s="52">
        <f t="shared" si="22"/>
        <v>0</v>
      </c>
      <c r="BQ37">
        <f t="shared" si="23"/>
        <v>1</v>
      </c>
      <c r="BR37" s="38">
        <f t="shared" si="24"/>
        <v>34</v>
      </c>
    </row>
    <row r="38" spans="2:72" x14ac:dyDescent="0.35">
      <c r="B38" s="41" t="s">
        <v>96</v>
      </c>
      <c r="C38" s="59">
        <v>2016</v>
      </c>
      <c r="D38" s="20"/>
      <c r="E38" s="20"/>
      <c r="F38" s="21"/>
      <c r="G38" s="21"/>
      <c r="H38" s="21"/>
      <c r="I38" s="21"/>
      <c r="J38" s="21"/>
      <c r="K38" s="21"/>
      <c r="L38" s="21"/>
      <c r="M38" s="21"/>
      <c r="N38" s="21"/>
      <c r="O38" s="21"/>
      <c r="P38" s="21"/>
      <c r="Q38" s="21"/>
      <c r="R38" s="21"/>
      <c r="S38" s="21"/>
      <c r="T38" s="21"/>
      <c r="U38" s="21"/>
      <c r="V38" s="21"/>
      <c r="W38" s="86"/>
      <c r="X38" s="81"/>
      <c r="Y38" s="21">
        <v>1</v>
      </c>
      <c r="Z38" s="21"/>
      <c r="AA38" s="21"/>
      <c r="AB38" s="86"/>
      <c r="AC38" s="21"/>
      <c r="AD38" s="21">
        <v>4</v>
      </c>
      <c r="AE38" s="21"/>
      <c r="AF38" s="21"/>
      <c r="AG38" s="21"/>
      <c r="AH38" s="22"/>
      <c r="AI38" s="23">
        <v>5</v>
      </c>
      <c r="AJ38" s="23">
        <v>4</v>
      </c>
      <c r="AK38" s="72"/>
      <c r="AL38" s="73"/>
      <c r="AM38" s="16">
        <f t="shared" si="25"/>
        <v>13</v>
      </c>
      <c r="AU38" s="26">
        <v>33</v>
      </c>
      <c r="AV38" t="str">
        <f t="shared" si="1"/>
        <v>Clara Varrin</v>
      </c>
      <c r="AW38" s="27">
        <f t="shared" si="2"/>
        <v>2</v>
      </c>
      <c r="AX38" s="54">
        <f t="shared" si="3"/>
        <v>0</v>
      </c>
      <c r="AY38" s="27">
        <f t="shared" si="4"/>
        <v>0</v>
      </c>
      <c r="AZ38" s="27">
        <f t="shared" si="5"/>
        <v>0</v>
      </c>
      <c r="BA38" s="27">
        <f t="shared" si="6"/>
        <v>0</v>
      </c>
      <c r="BB38" s="51">
        <f t="shared" si="7"/>
        <v>0</v>
      </c>
      <c r="BI38" s="26">
        <f t="shared" si="8"/>
        <v>21</v>
      </c>
      <c r="BJ38" t="str">
        <f t="shared" si="16"/>
        <v>Remi Parietti</v>
      </c>
      <c r="BK38" s="64">
        <f t="shared" si="17"/>
        <v>13</v>
      </c>
      <c r="BL38" s="65">
        <f t="shared" si="18"/>
        <v>0</v>
      </c>
      <c r="BM38" s="66">
        <f t="shared" si="19"/>
        <v>0</v>
      </c>
      <c r="BN38" s="67">
        <f t="shared" si="20"/>
        <v>1</v>
      </c>
      <c r="BO38" s="64">
        <f t="shared" si="21"/>
        <v>4</v>
      </c>
      <c r="BP38" s="52">
        <f t="shared" si="22"/>
        <v>0.8</v>
      </c>
      <c r="BQ38">
        <f t="shared" si="23"/>
        <v>13.0014</v>
      </c>
      <c r="BR38" s="38">
        <f t="shared" si="24"/>
        <v>21</v>
      </c>
    </row>
    <row r="39" spans="2:72" x14ac:dyDescent="0.35">
      <c r="B39" s="41" t="s">
        <v>93</v>
      </c>
      <c r="C39" s="59">
        <v>2013</v>
      </c>
      <c r="D39" s="20"/>
      <c r="E39" s="20"/>
      <c r="F39" s="21"/>
      <c r="G39" s="21"/>
      <c r="H39" s="21"/>
      <c r="I39" s="21"/>
      <c r="J39" s="21"/>
      <c r="K39" s="21"/>
      <c r="L39" s="21"/>
      <c r="M39" s="21"/>
      <c r="N39" s="21"/>
      <c r="O39" s="21"/>
      <c r="P39" s="21"/>
      <c r="Q39" s="21"/>
      <c r="R39" s="21"/>
      <c r="S39" s="21"/>
      <c r="T39" s="21"/>
      <c r="U39" s="21"/>
      <c r="V39" s="21"/>
      <c r="W39" s="86"/>
      <c r="X39" s="81"/>
      <c r="Y39" s="21">
        <v>6</v>
      </c>
      <c r="Z39" s="21"/>
      <c r="AA39" s="21"/>
      <c r="AB39" s="86"/>
      <c r="AC39" s="21"/>
      <c r="AD39" s="21">
        <v>1</v>
      </c>
      <c r="AE39" s="21"/>
      <c r="AF39" s="21"/>
      <c r="AG39" s="21"/>
      <c r="AH39" s="22"/>
      <c r="AI39" s="23">
        <v>6</v>
      </c>
      <c r="AJ39" s="23">
        <v>3</v>
      </c>
      <c r="AK39" s="72"/>
      <c r="AL39" s="73"/>
      <c r="AM39" s="16">
        <f t="shared" si="25"/>
        <v>13</v>
      </c>
      <c r="AU39" s="26">
        <v>34</v>
      </c>
      <c r="AV39" t="str">
        <f t="shared" si="1"/>
        <v>Elvio Morusoli</v>
      </c>
      <c r="AW39" s="27">
        <f t="shared" si="2"/>
        <v>1</v>
      </c>
      <c r="AX39" s="54">
        <f t="shared" si="3"/>
        <v>0</v>
      </c>
      <c r="AY39" s="27">
        <f t="shared" si="4"/>
        <v>0</v>
      </c>
      <c r="AZ39" s="27">
        <f t="shared" si="5"/>
        <v>0</v>
      </c>
      <c r="BA39" s="27">
        <f t="shared" si="6"/>
        <v>0</v>
      </c>
      <c r="BB39" s="51">
        <f t="shared" si="7"/>
        <v>0</v>
      </c>
      <c r="BI39" s="26">
        <f t="shared" si="8"/>
        <v>18</v>
      </c>
      <c r="BJ39" t="str">
        <f t="shared" si="16"/>
        <v>Zied Zarrouk</v>
      </c>
      <c r="BK39" s="64">
        <f t="shared" si="17"/>
        <v>13</v>
      </c>
      <c r="BL39" s="65">
        <f t="shared" si="18"/>
        <v>0</v>
      </c>
      <c r="BM39" s="66">
        <f t="shared" si="19"/>
        <v>1</v>
      </c>
      <c r="BN39" s="67">
        <f t="shared" si="20"/>
        <v>0</v>
      </c>
      <c r="BO39" s="64">
        <f t="shared" si="21"/>
        <v>3</v>
      </c>
      <c r="BP39" s="52">
        <f t="shared" si="22"/>
        <v>0.5</v>
      </c>
      <c r="BQ39">
        <f t="shared" si="23"/>
        <v>13.010299999999999</v>
      </c>
      <c r="BR39" s="38">
        <f t="shared" si="24"/>
        <v>18</v>
      </c>
    </row>
    <row r="40" spans="2:72" x14ac:dyDescent="0.35">
      <c r="B40" s="41" t="s">
        <v>94</v>
      </c>
      <c r="C40" s="59">
        <v>2013</v>
      </c>
      <c r="D40" s="20"/>
      <c r="E40" s="20"/>
      <c r="F40" s="21"/>
      <c r="G40" s="21"/>
      <c r="H40" s="21"/>
      <c r="I40" s="21"/>
      <c r="J40" s="21"/>
      <c r="K40" s="21"/>
      <c r="L40" s="21"/>
      <c r="M40" s="21"/>
      <c r="N40" s="21"/>
      <c r="O40" s="21"/>
      <c r="P40" s="21"/>
      <c r="Q40" s="21"/>
      <c r="R40" s="21"/>
      <c r="S40" s="21"/>
      <c r="T40" s="21"/>
      <c r="U40" s="21"/>
      <c r="V40" s="21"/>
      <c r="W40" s="86"/>
      <c r="X40" s="81"/>
      <c r="Y40" s="21">
        <v>4</v>
      </c>
      <c r="Z40" s="21"/>
      <c r="AA40" s="21"/>
      <c r="AB40" s="86"/>
      <c r="AC40" s="21"/>
      <c r="AD40" s="21">
        <v>4</v>
      </c>
      <c r="AE40" s="21"/>
      <c r="AF40" s="21"/>
      <c r="AG40" s="21"/>
      <c r="AH40" s="22"/>
      <c r="AI40" s="23">
        <v>7</v>
      </c>
      <c r="AJ40" s="23">
        <v>2</v>
      </c>
      <c r="AK40" s="72"/>
      <c r="AL40" s="73"/>
      <c r="AM40" s="16">
        <f t="shared" si="25"/>
        <v>12</v>
      </c>
      <c r="AU40" s="26">
        <v>35</v>
      </c>
      <c r="AV40" t="str">
        <f t="shared" si="1"/>
        <v>Abel Choffat</v>
      </c>
      <c r="AW40" s="27">
        <f t="shared" si="2"/>
        <v>1</v>
      </c>
      <c r="AX40" s="54">
        <f t="shared" si="3"/>
        <v>0</v>
      </c>
      <c r="AY40" s="27">
        <f t="shared" si="4"/>
        <v>0</v>
      </c>
      <c r="AZ40" s="27">
        <f t="shared" si="5"/>
        <v>0</v>
      </c>
      <c r="BA40" s="27">
        <f t="shared" si="6"/>
        <v>0</v>
      </c>
      <c r="BB40" s="51">
        <f t="shared" si="7"/>
        <v>0</v>
      </c>
      <c r="BI40" s="26">
        <f t="shared" si="8"/>
        <v>24</v>
      </c>
      <c r="BJ40" t="str">
        <f t="shared" si="16"/>
        <v>Benjamin Brandt</v>
      </c>
      <c r="BK40" s="64">
        <f t="shared" si="17"/>
        <v>12</v>
      </c>
      <c r="BL40" s="65">
        <f t="shared" si="18"/>
        <v>0</v>
      </c>
      <c r="BM40" s="66">
        <f t="shared" si="19"/>
        <v>0</v>
      </c>
      <c r="BN40" s="67">
        <f t="shared" si="20"/>
        <v>2</v>
      </c>
      <c r="BO40" s="64">
        <f t="shared" si="21"/>
        <v>2</v>
      </c>
      <c r="BP40" s="52">
        <f t="shared" si="22"/>
        <v>0.2857142857142857</v>
      </c>
      <c r="BQ40">
        <f t="shared" si="23"/>
        <v>12.0022</v>
      </c>
      <c r="BR40" s="38">
        <f t="shared" si="24"/>
        <v>24</v>
      </c>
    </row>
    <row r="41" spans="2:72" x14ac:dyDescent="0.35">
      <c r="B41" s="41" t="s">
        <v>95</v>
      </c>
      <c r="C41" s="59">
        <v>2014</v>
      </c>
      <c r="D41" s="20"/>
      <c r="E41" s="20"/>
      <c r="F41" s="21"/>
      <c r="G41" s="21"/>
      <c r="H41" s="21"/>
      <c r="I41" s="21"/>
      <c r="J41" s="21"/>
      <c r="K41" s="21"/>
      <c r="L41" s="21"/>
      <c r="M41" s="21"/>
      <c r="N41" s="21"/>
      <c r="O41" s="21"/>
      <c r="P41" s="21"/>
      <c r="Q41" s="21"/>
      <c r="R41" s="21"/>
      <c r="S41" s="21"/>
      <c r="T41" s="21"/>
      <c r="U41" s="21"/>
      <c r="V41" s="21"/>
      <c r="W41" s="86"/>
      <c r="X41" s="81"/>
      <c r="Y41" s="21">
        <v>10</v>
      </c>
      <c r="Z41" s="21"/>
      <c r="AA41" s="21"/>
      <c r="AB41" s="86"/>
      <c r="AC41" s="21"/>
      <c r="AD41" s="21">
        <v>10</v>
      </c>
      <c r="AE41" s="21"/>
      <c r="AF41" s="21"/>
      <c r="AG41" s="21"/>
      <c r="AH41" s="22"/>
      <c r="AI41" s="23">
        <v>9</v>
      </c>
      <c r="AJ41" s="23">
        <v>9</v>
      </c>
      <c r="AK41" s="72"/>
      <c r="AL41" s="73"/>
      <c r="AM41" s="16">
        <f t="shared" si="25"/>
        <v>38</v>
      </c>
      <c r="AU41" s="26">
        <v>36</v>
      </c>
      <c r="AV41" t="str">
        <f t="shared" si="1"/>
        <v>Félicie Vallat</v>
      </c>
      <c r="AW41" s="27">
        <f t="shared" si="2"/>
        <v>1</v>
      </c>
      <c r="AX41" s="54">
        <f t="shared" si="3"/>
        <v>0</v>
      </c>
      <c r="AY41" s="27">
        <f t="shared" si="4"/>
        <v>0</v>
      </c>
      <c r="AZ41" s="27">
        <f t="shared" si="5"/>
        <v>0</v>
      </c>
      <c r="BA41" s="27">
        <f t="shared" si="6"/>
        <v>0</v>
      </c>
      <c r="BB41" s="51">
        <f t="shared" si="7"/>
        <v>0</v>
      </c>
      <c r="BI41" s="26">
        <f t="shared" si="8"/>
        <v>6</v>
      </c>
      <c r="BJ41" t="str">
        <f t="shared" si="16"/>
        <v>Félix Theubet</v>
      </c>
      <c r="BK41" s="64">
        <f t="shared" si="17"/>
        <v>38</v>
      </c>
      <c r="BL41" s="65">
        <f t="shared" si="18"/>
        <v>2</v>
      </c>
      <c r="BM41" s="66">
        <f t="shared" si="19"/>
        <v>0</v>
      </c>
      <c r="BN41" s="67">
        <f t="shared" si="20"/>
        <v>0</v>
      </c>
      <c r="BO41" s="64">
        <f t="shared" si="21"/>
        <v>9</v>
      </c>
      <c r="BP41" s="52">
        <f t="shared" si="22"/>
        <v>1</v>
      </c>
      <c r="BQ41">
        <f t="shared" si="23"/>
        <v>38.200900000000004</v>
      </c>
      <c r="BR41" s="38">
        <f t="shared" si="24"/>
        <v>6</v>
      </c>
    </row>
    <row r="42" spans="2:72" x14ac:dyDescent="0.35">
      <c r="B42" s="41" t="s">
        <v>79</v>
      </c>
      <c r="C42" s="59">
        <v>2013</v>
      </c>
      <c r="D42" s="20"/>
      <c r="E42" s="20"/>
      <c r="F42" s="21"/>
      <c r="G42" s="21"/>
      <c r="H42" s="21"/>
      <c r="I42" s="21"/>
      <c r="J42" s="21"/>
      <c r="K42" s="21"/>
      <c r="L42" s="21"/>
      <c r="M42" s="21"/>
      <c r="N42" s="21"/>
      <c r="O42" s="21"/>
      <c r="P42" s="21"/>
      <c r="Q42" s="21"/>
      <c r="R42" s="21"/>
      <c r="S42" s="21"/>
      <c r="T42" s="21"/>
      <c r="U42" s="21"/>
      <c r="V42" s="21"/>
      <c r="W42" s="86"/>
      <c r="X42" s="81"/>
      <c r="Y42" s="21"/>
      <c r="Z42" s="21"/>
      <c r="AA42" s="21"/>
      <c r="AB42" s="86"/>
      <c r="AC42" s="21"/>
      <c r="AD42" s="21">
        <v>1</v>
      </c>
      <c r="AE42" s="21"/>
      <c r="AF42" s="21"/>
      <c r="AG42" s="21"/>
      <c r="AH42" s="22"/>
      <c r="AI42" s="23">
        <v>4</v>
      </c>
      <c r="AJ42" s="23">
        <v>1</v>
      </c>
      <c r="AK42" s="72"/>
      <c r="AL42" s="73"/>
      <c r="AM42" s="16">
        <f t="shared" si="25"/>
        <v>3</v>
      </c>
      <c r="AU42" s="26">
        <v>37</v>
      </c>
      <c r="AV42" t="str">
        <f t="shared" si="1"/>
        <v>Elvin Gousseinov</v>
      </c>
      <c r="AW42" s="27">
        <f t="shared" si="2"/>
        <v>1</v>
      </c>
      <c r="AX42" s="54">
        <f t="shared" si="3"/>
        <v>0</v>
      </c>
      <c r="AY42" s="27">
        <f t="shared" si="4"/>
        <v>0</v>
      </c>
      <c r="AZ42" s="27">
        <f t="shared" si="5"/>
        <v>0</v>
      </c>
      <c r="BA42" s="27">
        <f t="shared" si="6"/>
        <v>0</v>
      </c>
      <c r="BB42" s="51">
        <f t="shared" si="7"/>
        <v>0</v>
      </c>
      <c r="BI42" s="26">
        <f t="shared" si="8"/>
        <v>30</v>
      </c>
      <c r="BJ42" t="str">
        <f t="shared" si="16"/>
        <v>Kyan Choffat</v>
      </c>
      <c r="BK42" s="64">
        <f t="shared" si="17"/>
        <v>3</v>
      </c>
      <c r="BL42" s="65">
        <f t="shared" si="18"/>
        <v>0</v>
      </c>
      <c r="BM42" s="66">
        <f t="shared" si="19"/>
        <v>0</v>
      </c>
      <c r="BN42" s="67">
        <f t="shared" si="20"/>
        <v>0</v>
      </c>
      <c r="BO42" s="64">
        <f t="shared" si="21"/>
        <v>1</v>
      </c>
      <c r="BP42" s="52">
        <f t="shared" si="22"/>
        <v>0.25</v>
      </c>
      <c r="BQ42">
        <f t="shared" si="23"/>
        <v>3.0001000000000002</v>
      </c>
      <c r="BR42" s="38">
        <f t="shared" si="24"/>
        <v>30</v>
      </c>
    </row>
    <row r="43" spans="2:72" x14ac:dyDescent="0.35">
      <c r="B43" s="41" t="s">
        <v>101</v>
      </c>
      <c r="C43" s="59">
        <v>2017</v>
      </c>
      <c r="D43" s="20"/>
      <c r="E43" s="20"/>
      <c r="F43" s="21"/>
      <c r="G43" s="21"/>
      <c r="H43" s="21"/>
      <c r="I43" s="21"/>
      <c r="J43" s="21"/>
      <c r="K43" s="21"/>
      <c r="L43" s="21"/>
      <c r="M43" s="21"/>
      <c r="N43" s="21"/>
      <c r="O43" s="21"/>
      <c r="P43" s="21"/>
      <c r="Q43" s="21"/>
      <c r="R43" s="21"/>
      <c r="S43" s="21"/>
      <c r="T43" s="21"/>
      <c r="U43" s="21"/>
      <c r="V43" s="21"/>
      <c r="W43" s="86"/>
      <c r="X43" s="81"/>
      <c r="Y43" s="21"/>
      <c r="Z43" s="21"/>
      <c r="AA43" s="21"/>
      <c r="AB43" s="86"/>
      <c r="AC43" s="21"/>
      <c r="AD43" s="21">
        <v>2</v>
      </c>
      <c r="AE43" s="21"/>
      <c r="AF43" s="21"/>
      <c r="AG43" s="21"/>
      <c r="AH43" s="22"/>
      <c r="AI43" s="23">
        <v>4</v>
      </c>
      <c r="AJ43" s="23">
        <v>2</v>
      </c>
      <c r="AK43" s="72"/>
      <c r="AL43" s="73"/>
      <c r="AM43" s="16">
        <f t="shared" si="25"/>
        <v>6</v>
      </c>
      <c r="AU43" s="26">
        <v>38</v>
      </c>
      <c r="AV43" t="str">
        <f t="shared" si="1"/>
        <v>Wyatt Reichen</v>
      </c>
      <c r="AW43" s="27">
        <f t="shared" si="2"/>
        <v>1</v>
      </c>
      <c r="AX43" s="54">
        <f t="shared" si="3"/>
        <v>0</v>
      </c>
      <c r="AY43" s="27">
        <f t="shared" si="4"/>
        <v>0</v>
      </c>
      <c r="AZ43" s="27">
        <f t="shared" si="5"/>
        <v>0</v>
      </c>
      <c r="BA43" s="27">
        <f t="shared" si="6"/>
        <v>0</v>
      </c>
      <c r="BB43" s="51">
        <f t="shared" si="7"/>
        <v>0</v>
      </c>
      <c r="BI43" s="26">
        <f t="shared" si="8"/>
        <v>29</v>
      </c>
      <c r="BJ43" t="str">
        <f t="shared" si="16"/>
        <v>Lorin Oberli</v>
      </c>
      <c r="BK43" s="64">
        <f t="shared" si="17"/>
        <v>6</v>
      </c>
      <c r="BL43" s="65">
        <f t="shared" si="18"/>
        <v>0</v>
      </c>
      <c r="BM43" s="66">
        <f t="shared" si="19"/>
        <v>0</v>
      </c>
      <c r="BN43" s="67">
        <f t="shared" si="20"/>
        <v>0</v>
      </c>
      <c r="BO43" s="64">
        <f t="shared" si="21"/>
        <v>2</v>
      </c>
      <c r="BP43" s="52">
        <f t="shared" si="22"/>
        <v>0.5</v>
      </c>
      <c r="BQ43">
        <f t="shared" si="23"/>
        <v>6.0002000000000004</v>
      </c>
      <c r="BR43" s="38">
        <f>RANK(BQ43,$BQ$6:$BQ$45)</f>
        <v>29</v>
      </c>
    </row>
    <row r="44" spans="2:72" x14ac:dyDescent="0.35">
      <c r="B44" s="41"/>
      <c r="C44" s="59"/>
      <c r="D44" s="20"/>
      <c r="E44" s="20"/>
      <c r="F44" s="21"/>
      <c r="G44" s="21"/>
      <c r="H44" s="21"/>
      <c r="I44" s="21"/>
      <c r="J44" s="21"/>
      <c r="K44" s="21"/>
      <c r="L44" s="21"/>
      <c r="M44" s="21"/>
      <c r="N44" s="21"/>
      <c r="O44" s="21"/>
      <c r="P44" s="21"/>
      <c r="Q44" s="21"/>
      <c r="R44" s="21"/>
      <c r="S44" s="21"/>
      <c r="T44" s="21"/>
      <c r="U44" s="21"/>
      <c r="V44" s="21"/>
      <c r="W44" s="86"/>
      <c r="X44" s="81"/>
      <c r="Y44" s="21"/>
      <c r="Z44" s="21"/>
      <c r="AA44" s="21"/>
      <c r="AB44" s="86"/>
      <c r="AC44" s="21"/>
      <c r="AD44" s="21"/>
      <c r="AE44" s="21"/>
      <c r="AF44" s="21"/>
      <c r="AG44" s="21"/>
      <c r="AH44" s="22"/>
      <c r="AI44" s="23"/>
      <c r="AJ44" s="23"/>
      <c r="AK44" s="72"/>
      <c r="AL44" s="73"/>
      <c r="AM44" s="16">
        <f t="shared" si="25"/>
        <v>0</v>
      </c>
      <c r="AU44" s="26">
        <v>39</v>
      </c>
      <c r="AV44">
        <f t="shared" si="1"/>
        <v>0</v>
      </c>
      <c r="AW44" s="27">
        <f t="shared" si="2"/>
        <v>0</v>
      </c>
      <c r="AX44" s="54">
        <f t="shared" si="3"/>
        <v>0</v>
      </c>
      <c r="AY44" s="27">
        <f t="shared" si="4"/>
        <v>0</v>
      </c>
      <c r="AZ44" s="27">
        <f t="shared" si="5"/>
        <v>0</v>
      </c>
      <c r="BA44" s="27">
        <f t="shared" si="6"/>
        <v>0</v>
      </c>
      <c r="BB44" s="51" t="e">
        <f t="shared" si="7"/>
        <v>#DIV/0!</v>
      </c>
      <c r="BI44" s="26">
        <f t="shared" si="8"/>
        <v>40</v>
      </c>
      <c r="BJ44">
        <f t="shared" si="16"/>
        <v>0</v>
      </c>
      <c r="BK44" s="64">
        <f t="shared" si="17"/>
        <v>0</v>
      </c>
      <c r="BL44" s="65">
        <f t="shared" si="18"/>
        <v>0</v>
      </c>
      <c r="BM44" s="66">
        <f t="shared" si="19"/>
        <v>0</v>
      </c>
      <c r="BN44" s="67">
        <f t="shared" si="20"/>
        <v>0</v>
      </c>
      <c r="BO44" s="64">
        <f t="shared" si="21"/>
        <v>0</v>
      </c>
      <c r="BP44" s="52" t="e">
        <f t="shared" si="22"/>
        <v>#DIV/0!</v>
      </c>
      <c r="BQ44">
        <f t="shared" si="23"/>
        <v>0</v>
      </c>
      <c r="BR44" s="38">
        <f>RANK(BQ44,$BQ$6:$BQ$45)</f>
        <v>39</v>
      </c>
    </row>
    <row r="45" spans="2:72" x14ac:dyDescent="0.35">
      <c r="B45" s="41"/>
      <c r="C45" s="59"/>
      <c r="D45" s="20"/>
      <c r="E45" s="20"/>
      <c r="F45" s="21"/>
      <c r="G45" s="21"/>
      <c r="H45" s="21"/>
      <c r="I45" s="21"/>
      <c r="J45" s="21"/>
      <c r="K45" s="21"/>
      <c r="L45" s="21"/>
      <c r="M45" s="21"/>
      <c r="N45" s="21"/>
      <c r="O45" s="21"/>
      <c r="P45" s="21"/>
      <c r="Q45" s="21"/>
      <c r="R45" s="21"/>
      <c r="S45" s="21"/>
      <c r="T45" s="21"/>
      <c r="U45" s="21"/>
      <c r="V45" s="21"/>
      <c r="W45" s="86"/>
      <c r="X45" s="81"/>
      <c r="Y45" s="21"/>
      <c r="Z45" s="21"/>
      <c r="AA45" s="21"/>
      <c r="AB45" s="86"/>
      <c r="AC45" s="21"/>
      <c r="AD45" s="21"/>
      <c r="AE45" s="21"/>
      <c r="AF45" s="21"/>
      <c r="AG45" s="21"/>
      <c r="AH45" s="22"/>
      <c r="AI45" s="23"/>
      <c r="AJ45" s="23"/>
      <c r="AK45" s="72"/>
      <c r="AL45" s="73"/>
      <c r="AM45" s="16">
        <f t="shared" si="25"/>
        <v>0</v>
      </c>
      <c r="AU45" s="26">
        <v>40</v>
      </c>
      <c r="AV45">
        <f t="shared" si="1"/>
        <v>0</v>
      </c>
      <c r="AW45" s="27">
        <f t="shared" si="2"/>
        <v>0</v>
      </c>
      <c r="AX45" s="54">
        <f t="shared" si="3"/>
        <v>0</v>
      </c>
      <c r="AY45" s="27">
        <f t="shared" si="4"/>
        <v>0</v>
      </c>
      <c r="AZ45" s="27">
        <f t="shared" si="5"/>
        <v>0</v>
      </c>
      <c r="BA45" s="27">
        <f t="shared" si="6"/>
        <v>0</v>
      </c>
      <c r="BB45" s="51" t="e">
        <f t="shared" si="7"/>
        <v>#DIV/0!</v>
      </c>
      <c r="BI45" s="26">
        <f t="shared" si="8"/>
        <v>39</v>
      </c>
      <c r="BJ45">
        <f t="shared" si="16"/>
        <v>0</v>
      </c>
      <c r="BK45" s="64">
        <f t="shared" si="17"/>
        <v>0</v>
      </c>
      <c r="BL45" s="65">
        <f t="shared" si="18"/>
        <v>0</v>
      </c>
      <c r="BM45" s="66">
        <f t="shared" si="19"/>
        <v>0</v>
      </c>
      <c r="BN45" s="67">
        <f t="shared" si="20"/>
        <v>0</v>
      </c>
      <c r="BO45" s="64">
        <f t="shared" si="21"/>
        <v>0</v>
      </c>
      <c r="BP45" s="52" t="e">
        <f t="shared" si="22"/>
        <v>#DIV/0!</v>
      </c>
      <c r="BQ45">
        <f t="shared" si="23"/>
        <v>0</v>
      </c>
      <c r="BR45" s="38">
        <f t="shared" si="24"/>
        <v>39</v>
      </c>
    </row>
    <row r="46" spans="2:72" x14ac:dyDescent="0.35">
      <c r="BT46" t="s">
        <v>53</v>
      </c>
    </row>
    <row r="47" spans="2:72" x14ac:dyDescent="0.35">
      <c r="BT47" t="s">
        <v>52</v>
      </c>
    </row>
    <row r="50" spans="2:20" x14ac:dyDescent="0.35">
      <c r="B50" s="55" t="s">
        <v>60</v>
      </c>
    </row>
    <row r="51" spans="2:20" x14ac:dyDescent="0.35">
      <c r="B51" s="55"/>
    </row>
    <row r="52" spans="2:20" x14ac:dyDescent="0.35">
      <c r="B52" s="121" t="s">
        <v>63</v>
      </c>
      <c r="C52" s="121"/>
      <c r="D52" s="121"/>
      <c r="E52" s="121"/>
      <c r="F52" s="121"/>
      <c r="G52" s="121"/>
      <c r="H52" s="121"/>
      <c r="I52" s="121"/>
      <c r="J52" s="121"/>
      <c r="K52" s="121"/>
      <c r="L52" s="121"/>
      <c r="M52" s="121"/>
      <c r="N52" s="121"/>
      <c r="O52" s="121"/>
      <c r="P52" s="121"/>
      <c r="Q52" s="121"/>
      <c r="R52" s="61"/>
      <c r="S52" s="61"/>
      <c r="T52" s="61"/>
    </row>
    <row r="53" spans="2:20" x14ac:dyDescent="0.35">
      <c r="B53" s="121"/>
      <c r="C53" s="121"/>
      <c r="D53" s="121"/>
      <c r="E53" s="121"/>
      <c r="F53" s="121"/>
      <c r="G53" s="121"/>
      <c r="H53" s="121"/>
      <c r="I53" s="121"/>
      <c r="J53" s="121"/>
      <c r="K53" s="121"/>
      <c r="L53" s="121"/>
      <c r="M53" s="121"/>
      <c r="N53" s="121"/>
      <c r="O53" s="121"/>
      <c r="P53" s="121"/>
      <c r="Q53" s="121"/>
      <c r="R53" s="61"/>
      <c r="S53" s="61"/>
      <c r="T53" s="61"/>
    </row>
    <row r="54" spans="2:20" x14ac:dyDescent="0.35">
      <c r="B54" s="121"/>
      <c r="C54" s="121"/>
      <c r="D54" s="121"/>
      <c r="E54" s="121"/>
      <c r="F54" s="121"/>
      <c r="G54" s="121"/>
      <c r="H54" s="121"/>
      <c r="I54" s="121"/>
      <c r="J54" s="121"/>
      <c r="K54" s="121"/>
      <c r="L54" s="121"/>
      <c r="M54" s="121"/>
      <c r="N54" s="121"/>
      <c r="O54" s="121"/>
      <c r="P54" s="121"/>
      <c r="Q54" s="121"/>
      <c r="R54" s="61"/>
      <c r="S54" s="61"/>
      <c r="T54" s="61"/>
    </row>
    <row r="55" spans="2:20" x14ac:dyDescent="0.35">
      <c r="B55" s="121"/>
      <c r="C55" s="121"/>
      <c r="D55" s="121"/>
      <c r="E55" s="121"/>
      <c r="F55" s="121"/>
      <c r="G55" s="121"/>
      <c r="H55" s="121"/>
      <c r="I55" s="121"/>
      <c r="J55" s="121"/>
      <c r="K55" s="121"/>
      <c r="L55" s="121"/>
      <c r="M55" s="121"/>
      <c r="N55" s="121"/>
      <c r="O55" s="121"/>
      <c r="P55" s="121"/>
      <c r="Q55" s="121"/>
      <c r="R55" s="61"/>
      <c r="S55" s="61"/>
      <c r="T55" s="61"/>
    </row>
    <row r="56" spans="2:20" x14ac:dyDescent="0.35">
      <c r="B56" s="121"/>
      <c r="C56" s="121"/>
      <c r="D56" s="121"/>
      <c r="E56" s="121"/>
      <c r="F56" s="121"/>
      <c r="G56" s="121"/>
      <c r="H56" s="121"/>
      <c r="I56" s="121"/>
      <c r="J56" s="121"/>
      <c r="K56" s="121"/>
      <c r="L56" s="121"/>
      <c r="M56" s="121"/>
      <c r="N56" s="121"/>
      <c r="O56" s="121"/>
      <c r="P56" s="121"/>
      <c r="Q56" s="121"/>
      <c r="R56" s="61"/>
      <c r="S56" s="61"/>
      <c r="T56" s="61"/>
    </row>
    <row r="57" spans="2:20" x14ac:dyDescent="0.35">
      <c r="B57" s="55"/>
    </row>
    <row r="58" spans="2:20" ht="15" customHeight="1" x14ac:dyDescent="0.35">
      <c r="B58" s="117" t="s">
        <v>66</v>
      </c>
      <c r="C58" s="117"/>
      <c r="D58" s="117"/>
      <c r="E58" s="117"/>
      <c r="F58" s="117"/>
      <c r="G58" s="117"/>
      <c r="H58" s="117"/>
      <c r="I58" s="117"/>
      <c r="J58" s="117"/>
      <c r="K58" s="117"/>
      <c r="L58" s="117"/>
      <c r="M58" s="117"/>
      <c r="N58" s="117"/>
      <c r="O58" s="117"/>
      <c r="P58" s="117"/>
      <c r="Q58" s="117"/>
      <c r="R58" s="60"/>
      <c r="S58" s="60"/>
      <c r="T58" s="60"/>
    </row>
    <row r="59" spans="2:20" x14ac:dyDescent="0.35">
      <c r="B59" s="117"/>
      <c r="C59" s="117"/>
      <c r="D59" s="117"/>
      <c r="E59" s="117"/>
      <c r="F59" s="117"/>
      <c r="G59" s="117"/>
      <c r="H59" s="117"/>
      <c r="I59" s="117"/>
      <c r="J59" s="117"/>
      <c r="K59" s="117"/>
      <c r="L59" s="117"/>
      <c r="M59" s="117"/>
      <c r="N59" s="117"/>
      <c r="O59" s="117"/>
      <c r="P59" s="117"/>
      <c r="Q59" s="117"/>
      <c r="R59" s="60"/>
      <c r="S59" s="60"/>
      <c r="T59" s="60"/>
    </row>
    <row r="60" spans="2:20" x14ac:dyDescent="0.35">
      <c r="B60" s="117"/>
      <c r="C60" s="117"/>
      <c r="D60" s="117"/>
      <c r="E60" s="117"/>
      <c r="F60" s="117"/>
      <c r="G60" s="117"/>
      <c r="H60" s="117"/>
      <c r="I60" s="117"/>
      <c r="J60" s="117"/>
      <c r="K60" s="117"/>
      <c r="L60" s="117"/>
      <c r="M60" s="117"/>
      <c r="N60" s="117"/>
      <c r="O60" s="117"/>
      <c r="P60" s="117"/>
      <c r="Q60" s="117"/>
      <c r="R60" s="60"/>
      <c r="S60" s="60"/>
      <c r="T60" s="60"/>
    </row>
    <row r="61" spans="2:20" x14ac:dyDescent="0.35">
      <c r="B61" s="117"/>
      <c r="C61" s="117"/>
      <c r="D61" s="117"/>
      <c r="E61" s="117"/>
      <c r="F61" s="117"/>
      <c r="G61" s="117"/>
      <c r="H61" s="117"/>
      <c r="I61" s="117"/>
      <c r="J61" s="117"/>
      <c r="K61" s="117"/>
      <c r="L61" s="117"/>
      <c r="M61" s="117"/>
      <c r="N61" s="117"/>
      <c r="O61" s="117"/>
      <c r="P61" s="117"/>
      <c r="Q61" s="117"/>
      <c r="R61" s="60"/>
      <c r="S61" s="60"/>
      <c r="T61" s="60"/>
    </row>
    <row r="63" spans="2:20" x14ac:dyDescent="0.35">
      <c r="B63" s="117" t="s">
        <v>64</v>
      </c>
      <c r="C63" s="117"/>
      <c r="D63" s="117"/>
      <c r="E63" s="117"/>
      <c r="F63" s="117"/>
      <c r="G63" s="117"/>
      <c r="H63" s="117"/>
      <c r="I63" s="117"/>
      <c r="J63" s="117"/>
      <c r="K63" s="117"/>
      <c r="L63" s="117"/>
      <c r="M63" s="117"/>
      <c r="N63" s="117"/>
      <c r="O63" s="117"/>
      <c r="P63" s="117"/>
      <c r="Q63" s="117"/>
      <c r="R63" s="60"/>
      <c r="S63" s="60"/>
      <c r="T63" s="60"/>
    </row>
    <row r="64" spans="2:20" x14ac:dyDescent="0.35">
      <c r="B64" s="117"/>
      <c r="C64" s="117"/>
      <c r="D64" s="117"/>
      <c r="E64" s="117"/>
      <c r="F64" s="117"/>
      <c r="G64" s="117"/>
      <c r="H64" s="117"/>
      <c r="I64" s="117"/>
      <c r="J64" s="117"/>
      <c r="K64" s="117"/>
      <c r="L64" s="117"/>
      <c r="M64" s="117"/>
      <c r="N64" s="117"/>
      <c r="O64" s="117"/>
      <c r="P64" s="117"/>
      <c r="Q64" s="117"/>
      <c r="R64" s="60"/>
      <c r="S64" s="60"/>
      <c r="T64" s="60"/>
    </row>
    <row r="65" spans="2:20" x14ac:dyDescent="0.35">
      <c r="B65" s="117"/>
      <c r="C65" s="117"/>
      <c r="D65" s="117"/>
      <c r="E65" s="117"/>
      <c r="F65" s="117"/>
      <c r="G65" s="117"/>
      <c r="H65" s="117"/>
      <c r="I65" s="117"/>
      <c r="J65" s="117"/>
      <c r="K65" s="117"/>
      <c r="L65" s="117"/>
      <c r="M65" s="117"/>
      <c r="N65" s="117"/>
      <c r="O65" s="117"/>
      <c r="P65" s="117"/>
      <c r="Q65" s="117"/>
      <c r="R65" s="60"/>
      <c r="S65" s="60"/>
      <c r="T65" s="60"/>
    </row>
    <row r="66" spans="2:20" x14ac:dyDescent="0.35">
      <c r="B66" s="117"/>
      <c r="C66" s="117"/>
      <c r="D66" s="117"/>
      <c r="E66" s="117"/>
      <c r="F66" s="117"/>
      <c r="G66" s="117"/>
      <c r="H66" s="117"/>
      <c r="I66" s="117"/>
      <c r="J66" s="117"/>
      <c r="K66" s="117"/>
      <c r="L66" s="117"/>
      <c r="M66" s="117"/>
      <c r="N66" s="117"/>
      <c r="O66" s="117"/>
      <c r="P66" s="117"/>
      <c r="Q66" s="117"/>
      <c r="R66" s="60"/>
      <c r="S66" s="60"/>
      <c r="T66" s="60"/>
    </row>
  </sheetData>
  <mergeCells count="7">
    <mergeCell ref="B58:Q61"/>
    <mergeCell ref="B63:Q66"/>
    <mergeCell ref="AU2:AW3"/>
    <mergeCell ref="AX2:BB3"/>
    <mergeCell ref="BI2:BR3"/>
    <mergeCell ref="F4:W4"/>
    <mergeCell ref="B52:Q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Classement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MS_user</dc:creator>
  <cp:lastModifiedBy>Jordan, Pierrik (RTS)</cp:lastModifiedBy>
  <dcterms:created xsi:type="dcterms:W3CDTF">2015-06-05T18:19:34Z</dcterms:created>
  <dcterms:modified xsi:type="dcterms:W3CDTF">2023-12-14T14:17:25Z</dcterms:modified>
</cp:coreProperties>
</file>